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5"/>
  </bookViews>
  <sheets>
    <sheet name="NL-22" sheetId="1" r:id="rId1"/>
    <sheet name="NL-24" sheetId="2" r:id="rId2"/>
    <sheet name="NL-25" sheetId="3" r:id="rId3"/>
    <sheet name="NL-27" sheetId="4" r:id="rId4"/>
    <sheet name="NL-38" sheetId="5" r:id="rId5"/>
    <sheet name="NL-39" sheetId="6" r:id="rId6"/>
    <sheet name="NL-40" sheetId="7" r:id="rId7"/>
  </sheets>
  <externalReferences>
    <externalReference r:id="rId10"/>
  </externalReferences>
  <definedNames>
    <definedName name="_xlnm.Print_Titles" localSheetId="0">'NL-22'!$8:$8</definedName>
    <definedName name="_xlnm.Print_Titles" localSheetId="4">'NL-38'!$5:$5</definedName>
  </definedNames>
  <calcPr fullCalcOnLoad="1"/>
</workbook>
</file>

<file path=xl/sharedStrings.xml><?xml version="1.0" encoding="utf-8"?>
<sst xmlns="http://schemas.openxmlformats.org/spreadsheetml/2006/main" count="361" uniqueCount="179">
  <si>
    <t>STATES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</si>
  <si>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</si>
  <si>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</si>
  <si>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</si>
  <si>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</si>
  <si>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</si>
  <si>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</si>
  <si>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</si>
  <si>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</si>
  <si>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1 month</t>
  </si>
  <si>
    <t>1 month to 3 months</t>
  </si>
  <si>
    <t>3 months and less than 6 months</t>
  </si>
  <si>
    <t>6 months and less than 1 year</t>
  </si>
  <si>
    <t>1 year and above</t>
  </si>
  <si>
    <t>Name of the Insurer:</t>
  </si>
  <si>
    <t>Fire</t>
  </si>
  <si>
    <t>Marine (Cargo)</t>
  </si>
  <si>
    <t>Marine (Hull)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</si>
  <si>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</si>
  <si>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</si>
  <si>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</si>
  <si>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</si>
  <si>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</si>
  <si>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</si>
  <si>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</si>
  <si>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</si>
  <si>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</si>
  <si>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</si>
  <si>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Total</t>
  </si>
  <si>
    <t>Line of Business</t>
  </si>
  <si>
    <t>Marine Cargo</t>
  </si>
  <si>
    <t>Marine Hull</t>
  </si>
  <si>
    <t>Motor OD</t>
  </si>
  <si>
    <t>Motor TP</t>
  </si>
  <si>
    <t>Health</t>
  </si>
  <si>
    <t>Overseas Travel</t>
  </si>
  <si>
    <t>Liability</t>
  </si>
  <si>
    <t>Crop</t>
  </si>
  <si>
    <t>Miscellaneous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</si>
  <si>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</si>
  <si>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</si>
  <si>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</si>
  <si>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</si>
  <si>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</si>
  <si>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</si>
  <si>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</si>
  <si>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</si>
  <si>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(Rs in Lakhs)</t>
  </si>
  <si>
    <t>All Other Miscellaneous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</si>
  <si>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</si>
  <si>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</si>
  <si>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</si>
  <si>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</si>
  <si>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</si>
  <si>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</si>
  <si>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</si>
  <si>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</si>
  <si>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</si>
  <si>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</si>
  <si>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</si>
  <si>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</si>
  <si>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</si>
  <si>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</si>
  <si>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</si>
  <si>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</si>
  <si>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</si>
  <si>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</si>
  <si>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</si>
  <si>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</si>
  <si>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</si>
  <si>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</si>
  <si>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</si>
  <si>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</si>
  <si>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</si>
  <si>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</si>
  <si>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</si>
  <si>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</si>
  <si>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</si>
  <si>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</si>
  <si>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</si>
  <si>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</si>
  <si>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</si>
  <si>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</si>
  <si>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</si>
  <si>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</si>
  <si>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</si>
  <si>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Others*</t>
  </si>
  <si>
    <t>Brokers</t>
  </si>
  <si>
    <t>Direct Business</t>
  </si>
  <si>
    <t>PERIODIC DISCLOSURES</t>
  </si>
  <si>
    <t>FORM NL-22</t>
  </si>
  <si>
    <t>Geographical Distribution of Business</t>
  </si>
  <si>
    <t>Insurer:</t>
  </si>
  <si>
    <t>Date:</t>
  </si>
  <si>
    <t>THE ORIENTAL INSURANCE COMPANY LIMITED</t>
  </si>
  <si>
    <t>FORM NL-38</t>
  </si>
  <si>
    <t xml:space="preserve"> Quarterly Business Returns across line of Business</t>
  </si>
  <si>
    <t>Sl.No.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</si>
  <si>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</si>
  <si>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</si>
  <si>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</si>
  <si>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</si>
  <si>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</si>
  <si>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</si>
  <si>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Cargo &amp; Hull</t>
  </si>
  <si>
    <t>Workmen's Compensation</t>
  </si>
  <si>
    <t>Employer's Liability</t>
  </si>
  <si>
    <t>Aviation</t>
  </si>
  <si>
    <t xml:space="preserve">Health </t>
  </si>
  <si>
    <t>Note: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</si>
  <si>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</si>
  <si>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</si>
  <si>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</si>
  <si>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</si>
  <si>
    <t>FORM NL-39</t>
  </si>
  <si>
    <t>Rural &amp; Social Obligations (Quarterly Returns)</t>
  </si>
  <si>
    <t>Particular</t>
  </si>
  <si>
    <t>No. of Policies Issued</t>
  </si>
  <si>
    <t>Premium Collected</t>
  </si>
  <si>
    <t>Sum Assured</t>
  </si>
  <si>
    <t>Rural</t>
  </si>
  <si>
    <t>Others</t>
  </si>
  <si>
    <t>*any other segment contributing more than 5% needs to be shown separately</t>
  </si>
  <si>
    <t>FORM NL-24</t>
  </si>
  <si>
    <t xml:space="preserve"> Ageing of Claims</t>
  </si>
  <si>
    <t>Ageing of Claims</t>
  </si>
  <si>
    <t>THE ORIENTAL INSURANCE CO. LTD.</t>
  </si>
  <si>
    <t>FORM NL-25</t>
  </si>
  <si>
    <t xml:space="preserve"> : Quarterly claims data for Non-Life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</si>
  <si>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</si>
  <si>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</si>
  <si>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</si>
  <si>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</si>
  <si>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</si>
  <si>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</si>
  <si>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</si>
  <si>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</si>
  <si>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</si>
  <si>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</si>
  <si>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</si>
  <si>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</si>
  <si>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</si>
  <si>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</si>
  <si>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Social Lives</t>
  </si>
  <si>
    <t>NA</t>
  </si>
  <si>
    <t>Same quarter of Previous Year</t>
  </si>
  <si>
    <t>`</t>
  </si>
  <si>
    <t>AVIATION</t>
  </si>
  <si>
    <t xml:space="preserve">THE ORIENTAL INSURANCE CO. LTD, HEAD OFFICE, NEW DELHI </t>
  </si>
  <si>
    <t>NL-27</t>
  </si>
  <si>
    <t>Sl. No.</t>
  </si>
  <si>
    <t>Office Information</t>
  </si>
  <si>
    <t>No. of offices at the beginning of the year</t>
  </si>
  <si>
    <t>No. of branches approved during the year</t>
  </si>
  <si>
    <t>No. of branches opened during the year</t>
  </si>
  <si>
    <t>Out of approvals of previous year</t>
  </si>
  <si>
    <t>Out of approvals of this year</t>
  </si>
  <si>
    <t>No. of branches closed/merged  during the year</t>
  </si>
  <si>
    <t>No of branches at the end of the year</t>
  </si>
  <si>
    <t>No. of branches approved but not opened</t>
  </si>
  <si>
    <t>No. of rural branches</t>
  </si>
  <si>
    <t>No. of urban branches</t>
  </si>
  <si>
    <t>Telgana</t>
  </si>
  <si>
    <t>Number 2014-15</t>
  </si>
  <si>
    <t xml:space="preserve">GROSS DIRECT PREMIUM UNDERWRITTEN FOR THE  4TH QUARTER: </t>
  </si>
  <si>
    <t>01/01/2015 to 31/03/2015</t>
  </si>
  <si>
    <t>4TH Quarter 01/01/2015 to 31/03/2015</t>
  </si>
  <si>
    <t>&lt; 3 months</t>
  </si>
  <si>
    <t>3 months or more, &lt;6 months</t>
  </si>
  <si>
    <t>6 months or more, &lt;1 year</t>
  </si>
  <si>
    <t>1 year or more, &lt;3 years</t>
  </si>
  <si>
    <t>3 years or more, &lt;5 years</t>
  </si>
  <si>
    <t>5 years or more</t>
  </si>
  <si>
    <t>Health Insurance</t>
  </si>
  <si>
    <t>Credit Insurance</t>
  </si>
  <si>
    <t>Age Analysis of paid claims (B)</t>
  </si>
  <si>
    <t>Total of above (B)</t>
  </si>
  <si>
    <t>01/01/2015 to 01/03/2015</t>
  </si>
  <si>
    <t>UPTO 31/03/2015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</si>
</sst>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Dialog"/>
      <family val="0"/>
    </font>
    <font>
      <b/>
      <sz val="10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3" fillId="25" borderId="0" xfId="56" applyFill="1">
      <alignment/>
      <protection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ill="1">
      <alignment/>
      <protection/>
    </xf>
    <xf numFmtId="0" fontId="18" fillId="25" borderId="12" xfId="0" applyFont="1" applyFill="1" applyBorder="1" applyAlignment="1">
      <alignment horizontal="center"/>
    </xf>
    <xf numFmtId="0" fontId="23" fillId="6" borderId="13" xfId="55" applyFill="1" applyBorder="1" applyAlignment="1">
      <alignment horizontal="center"/>
      <protection/>
    </xf>
    <xf numFmtId="0" fontId="23" fillId="6" borderId="14" xfId="55" applyFill="1" applyBorder="1">
      <alignment/>
      <protection/>
    </xf>
    <xf numFmtId="0" fontId="23" fillId="6" borderId="15" xfId="55" applyFill="1" applyBorder="1" applyAlignment="1">
      <alignment horizontal="center"/>
      <protection/>
    </xf>
    <xf numFmtId="0" fontId="23" fillId="6" borderId="10" xfId="55" applyFill="1" applyBorder="1">
      <alignment/>
      <protection/>
    </xf>
    <xf numFmtId="0" fontId="23" fillId="6" borderId="16" xfId="55" applyFill="1" applyBorder="1" applyAlignment="1">
      <alignment horizontal="center"/>
      <protection/>
    </xf>
    <xf numFmtId="0" fontId="23" fillId="0" borderId="0" xfId="55" applyFont="1">
      <alignment/>
      <protection/>
    </xf>
    <xf numFmtId="0" fontId="18" fillId="25" borderId="17" xfId="0" applyFont="1" applyFill="1" applyBorder="1" applyAlignment="1">
      <alignment horizontal="center" wrapText="1"/>
    </xf>
    <xf numFmtId="0" fontId="23" fillId="0" borderId="0" xfId="55" applyAlignment="1">
      <alignment wrapText="1"/>
      <protection/>
    </xf>
    <xf numFmtId="0" fontId="26" fillId="0" borderId="0" xfId="0" applyFont="1" applyFill="1" applyBorder="1" applyAlignment="1">
      <alignment horizontal="center"/>
    </xf>
    <xf numFmtId="0" fontId="30" fillId="0" borderId="18" xfId="55" applyFont="1" applyBorder="1" applyAlignment="1">
      <alignment horizontal="center"/>
      <protection/>
    </xf>
    <xf numFmtId="0" fontId="37" fillId="0" borderId="10" xfId="55" applyFont="1" applyFill="1" applyBorder="1" applyAlignment="1">
      <alignment horizontal="center"/>
      <protection/>
    </xf>
    <xf numFmtId="0" fontId="37" fillId="0" borderId="10" xfId="55" applyFont="1" applyFill="1" applyBorder="1">
      <alignment/>
      <protection/>
    </xf>
    <xf numFmtId="0" fontId="37" fillId="0" borderId="10" xfId="55" applyFont="1" applyFill="1" applyBorder="1" applyAlignment="1">
      <alignment horizontal="right"/>
      <protection/>
    </xf>
    <xf numFmtId="0" fontId="37" fillId="0" borderId="0" xfId="55" applyFont="1" applyFill="1" applyBorder="1" applyAlignment="1">
      <alignment horizontal="center"/>
      <protection/>
    </xf>
    <xf numFmtId="0" fontId="37" fillId="0" borderId="0" xfId="55" applyFont="1" applyFill="1" applyBorder="1" applyAlignment="1">
      <alignment horizontal="right"/>
      <protection/>
    </xf>
    <xf numFmtId="0" fontId="37" fillId="0" borderId="0" xfId="55" applyFont="1" applyFill="1" applyBorder="1">
      <alignment/>
      <protection/>
    </xf>
    <xf numFmtId="0" fontId="19" fillId="0" borderId="0" xfId="55" applyFont="1">
      <alignment/>
      <protection/>
    </xf>
    <xf numFmtId="0" fontId="38" fillId="0" borderId="0" xfId="0" applyFont="1" applyAlignment="1">
      <alignment/>
    </xf>
    <xf numFmtId="2" fontId="37" fillId="0" borderId="10" xfId="55" applyNumberFormat="1" applyFont="1" applyFill="1" applyBorder="1">
      <alignment/>
      <protection/>
    </xf>
    <xf numFmtId="0" fontId="23" fillId="6" borderId="10" xfId="55" applyFont="1" applyFill="1" applyBorder="1">
      <alignment/>
      <protection/>
    </xf>
    <xf numFmtId="0" fontId="23" fillId="6" borderId="19" xfId="55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23" fillId="6" borderId="10" xfId="55" applyNumberFormat="1" applyFill="1" applyBorder="1">
      <alignment/>
      <protection/>
    </xf>
    <xf numFmtId="0" fontId="23" fillId="0" borderId="0" xfId="55" applyFont="1">
      <alignment/>
      <protection/>
    </xf>
    <xf numFmtId="1" fontId="23" fillId="6" borderId="10" xfId="55" applyNumberFormat="1" applyFill="1" applyBorder="1">
      <alignment/>
      <protection/>
    </xf>
    <xf numFmtId="2" fontId="23" fillId="0" borderId="0" xfId="55" applyNumberFormat="1">
      <alignment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25" borderId="23" xfId="0" applyFont="1" applyFill="1" applyBorder="1" applyAlignment="1">
      <alignment horizontal="center" vertical="center"/>
    </xf>
    <xf numFmtId="0" fontId="23" fillId="6" borderId="10" xfId="55" applyFill="1" applyBorder="1" applyAlignment="1">
      <alignment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0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0" fontId="23" fillId="27" borderId="10" xfId="55" applyFont="1" applyFill="1" applyBorder="1">
      <alignment/>
      <protection/>
    </xf>
    <xf numFmtId="0" fontId="23" fillId="27" borderId="10" xfId="55" applyFill="1" applyBorder="1">
      <alignment/>
      <protection/>
    </xf>
    <xf numFmtId="2" fontId="23" fillId="27" borderId="10" xfId="55" applyNumberFormat="1" applyFill="1" applyBorder="1">
      <alignment/>
      <protection/>
    </xf>
    <xf numFmtId="1" fontId="23" fillId="27" borderId="10" xfId="55" applyNumberFormat="1" applyFill="1" applyBorder="1">
      <alignment/>
      <protection/>
    </xf>
    <xf numFmtId="0" fontId="23" fillId="6" borderId="25" xfId="55" applyFill="1" applyBorder="1" applyAlignment="1">
      <alignment horizontal="center"/>
      <protection/>
    </xf>
    <xf numFmtId="0" fontId="23" fillId="6" borderId="26" xfId="55" applyFill="1" applyBorder="1">
      <alignment/>
      <protection/>
    </xf>
    <xf numFmtId="2" fontId="23" fillId="6" borderId="26" xfId="55" applyNumberFormat="1" applyFill="1" applyBorder="1">
      <alignment/>
      <protection/>
    </xf>
    <xf numFmtId="1" fontId="23" fillId="6" borderId="26" xfId="55" applyNumberFormat="1" applyFill="1" applyBorder="1">
      <alignment/>
      <protection/>
    </xf>
    <xf numFmtId="0" fontId="23" fillId="27" borderId="10" xfId="55" applyFill="1" applyBorder="1" applyAlignment="1">
      <alignment horizontal="center"/>
      <protection/>
    </xf>
    <xf numFmtId="0" fontId="2" fillId="28" borderId="24" xfId="0" applyFont="1" applyFill="1" applyBorder="1" applyAlignment="1">
      <alignment/>
    </xf>
    <xf numFmtId="2" fontId="2" fillId="28" borderId="27" xfId="0" applyNumberFormat="1" applyFont="1" applyFill="1" applyBorder="1" applyAlignment="1">
      <alignment/>
    </xf>
    <xf numFmtId="0" fontId="2" fillId="29" borderId="10" xfId="0" applyFont="1" applyFill="1" applyBorder="1" applyAlignment="1">
      <alignment horizontal="center" vertical="center"/>
    </xf>
    <xf numFmtId="1" fontId="4" fillId="2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55" applyBorder="1">
      <alignment/>
      <protection/>
    </xf>
    <xf numFmtId="0" fontId="30" fillId="0" borderId="10" xfId="55" applyFont="1" applyBorder="1">
      <alignment/>
      <protection/>
    </xf>
    <xf numFmtId="0" fontId="4" fillId="30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/>
    </xf>
    <xf numFmtId="0" fontId="1" fillId="29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8" fillId="31" borderId="10" xfId="57" applyFont="1" applyFill="1" applyBorder="1" applyAlignment="1">
      <alignment vertical="top"/>
      <protection/>
    </xf>
    <xf numFmtId="0" fontId="0" fillId="29" borderId="10" xfId="0" applyFill="1" applyBorder="1" applyAlignment="1">
      <alignment/>
    </xf>
    <xf numFmtId="0" fontId="6" fillId="31" borderId="10" xfId="57" applyFont="1" applyFill="1" applyBorder="1">
      <alignment/>
      <protection/>
    </xf>
    <xf numFmtId="0" fontId="41" fillId="29" borderId="10" xfId="0" applyFont="1" applyFill="1" applyBorder="1" applyAlignment="1">
      <alignment horizontal="right"/>
    </xf>
    <xf numFmtId="0" fontId="38" fillId="30" borderId="10" xfId="57" applyFont="1" applyFill="1" applyBorder="1">
      <alignment/>
      <protection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0" xfId="56" applyNumberFormat="1">
      <alignment/>
      <protection/>
    </xf>
    <xf numFmtId="0" fontId="0" fillId="0" borderId="0" xfId="0" applyNumberFormat="1" applyBorder="1" applyAlignment="1">
      <alignment/>
    </xf>
    <xf numFmtId="0" fontId="26" fillId="24" borderId="0" xfId="0" applyNumberFormat="1" applyFont="1" applyFill="1" applyBorder="1" applyAlignment="1">
      <alignment vertical="center"/>
    </xf>
    <xf numFmtId="0" fontId="26" fillId="24" borderId="0" xfId="0" applyNumberFormat="1" applyFont="1" applyFill="1" applyBorder="1" applyAlignment="1">
      <alignment/>
    </xf>
    <xf numFmtId="0" fontId="26" fillId="29" borderId="0" xfId="0" applyNumberFormat="1" applyFont="1" applyFill="1" applyBorder="1" applyAlignment="1">
      <alignment/>
    </xf>
    <xf numFmtId="0" fontId="23" fillId="25" borderId="0" xfId="56" applyNumberFormat="1" applyFill="1">
      <alignment/>
      <protection/>
    </xf>
    <xf numFmtId="0" fontId="0" fillId="0" borderId="0" xfId="0" applyNumberFormat="1" applyAlignment="1">
      <alignment vertical="center"/>
    </xf>
    <xf numFmtId="0" fontId="0" fillId="29" borderId="0" xfId="0" applyNumberFormat="1" applyFill="1" applyAlignment="1">
      <alignment/>
    </xf>
    <xf numFmtId="0" fontId="27" fillId="0" borderId="0" xfId="0" applyNumberFormat="1" applyFont="1" applyAlignment="1">
      <alignment horizontal="right" vertical="center"/>
    </xf>
    <xf numFmtId="0" fontId="27" fillId="0" borderId="28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0" fillId="29" borderId="0" xfId="0" applyNumberFormat="1" applyFill="1" applyAlignment="1">
      <alignment/>
    </xf>
    <xf numFmtId="0" fontId="27" fillId="29" borderId="0" xfId="0" applyNumberFormat="1" applyFont="1" applyFill="1" applyAlignment="1">
      <alignment/>
    </xf>
    <xf numFmtId="0" fontId="23" fillId="0" borderId="0" xfId="56" applyNumberFormat="1" applyBorder="1" applyAlignment="1">
      <alignment vertical="center"/>
      <protection/>
    </xf>
    <xf numFmtId="0" fontId="33" fillId="29" borderId="0" xfId="56" applyNumberFormat="1" applyFont="1" applyFill="1" applyBorder="1" applyAlignment="1">
      <alignment horizontal="left"/>
      <protection/>
    </xf>
    <xf numFmtId="0" fontId="23" fillId="29" borderId="0" xfId="56" applyNumberFormat="1" applyFill="1" applyAlignment="1">
      <alignment horizontal="left"/>
      <protection/>
    </xf>
    <xf numFmtId="0" fontId="33" fillId="0" borderId="0" xfId="56" applyNumberFormat="1" applyFont="1" applyBorder="1" applyAlignment="1">
      <alignment horizontal="left"/>
      <protection/>
    </xf>
    <xf numFmtId="0" fontId="23" fillId="0" borderId="0" xfId="56" applyNumberFormat="1" applyBorder="1" applyAlignment="1">
      <alignment horizontal="left"/>
      <protection/>
    </xf>
    <xf numFmtId="0" fontId="23" fillId="0" borderId="0" xfId="56" applyNumberFormat="1" applyBorder="1">
      <alignment/>
      <protection/>
    </xf>
    <xf numFmtId="0" fontId="23" fillId="29" borderId="0" xfId="56" applyNumberFormat="1" applyFill="1" applyBorder="1">
      <alignment/>
      <protection/>
    </xf>
    <xf numFmtId="0" fontId="33" fillId="29" borderId="0" xfId="56" applyNumberFormat="1" applyFont="1" applyFill="1" applyBorder="1" applyAlignment="1">
      <alignment/>
      <protection/>
    </xf>
    <xf numFmtId="0" fontId="23" fillId="29" borderId="0" xfId="56" applyNumberFormat="1" applyFill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/>
    </xf>
    <xf numFmtId="0" fontId="38" fillId="32" borderId="29" xfId="57" applyNumberFormat="1" applyFont="1" applyFill="1" applyBorder="1" applyAlignment="1">
      <alignment vertical="top"/>
      <protection/>
    </xf>
    <xf numFmtId="0" fontId="0" fillId="0" borderId="24" xfId="0" applyNumberFormat="1" applyBorder="1" applyAlignment="1">
      <alignment/>
    </xf>
    <xf numFmtId="0" fontId="0" fillId="29" borderId="24" xfId="0" applyNumberFormat="1" applyFill="1" applyBorder="1" applyAlignment="1">
      <alignment/>
    </xf>
    <xf numFmtId="0" fontId="6" fillId="32" borderId="29" xfId="57" applyNumberFormat="1" applyFont="1" applyFill="1" applyBorder="1">
      <alignment/>
      <protection/>
    </xf>
    <xf numFmtId="0" fontId="41" fillId="0" borderId="0" xfId="0" applyNumberFormat="1" applyFont="1" applyBorder="1" applyAlignment="1">
      <alignment horizontal="right"/>
    </xf>
    <xf numFmtId="0" fontId="41" fillId="29" borderId="0" xfId="0" applyNumberFormat="1" applyFont="1" applyFill="1" applyBorder="1" applyAlignment="1">
      <alignment horizontal="right"/>
    </xf>
    <xf numFmtId="0" fontId="42" fillId="33" borderId="24" xfId="57" applyNumberFormat="1" applyFont="1" applyFill="1" applyBorder="1" applyAlignment="1">
      <alignment/>
      <protection/>
    </xf>
    <xf numFmtId="0" fontId="6" fillId="34" borderId="29" xfId="57" applyNumberFormat="1" applyFont="1" applyFill="1" applyBorder="1">
      <alignment/>
      <protection/>
    </xf>
    <xf numFmtId="0" fontId="41" fillId="4" borderId="0" xfId="0" applyNumberFormat="1" applyFont="1" applyFill="1" applyBorder="1" applyAlignment="1">
      <alignment horizontal="right"/>
    </xf>
    <xf numFmtId="0" fontId="0" fillId="4" borderId="24" xfId="0" applyNumberFormat="1" applyFill="1" applyBorder="1" applyAlignment="1">
      <alignment/>
    </xf>
    <xf numFmtId="0" fontId="42" fillId="35" borderId="24" xfId="57" applyNumberFormat="1" applyFont="1" applyFill="1" applyBorder="1" applyAlignment="1">
      <alignment/>
      <protection/>
    </xf>
    <xf numFmtId="0" fontId="0" fillId="4" borderId="0" xfId="0" applyNumberFormat="1" applyFill="1" applyAlignment="1">
      <alignment/>
    </xf>
    <xf numFmtId="0" fontId="6" fillId="36" borderId="29" xfId="57" applyNumberFormat="1" applyFont="1" applyFill="1" applyBorder="1">
      <alignment/>
      <protection/>
    </xf>
    <xf numFmtId="0" fontId="41" fillId="37" borderId="0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/>
    </xf>
    <xf numFmtId="0" fontId="38" fillId="38" borderId="29" xfId="57" applyNumberFormat="1" applyFont="1" applyFill="1" applyBorder="1">
      <alignment/>
      <protection/>
    </xf>
    <xf numFmtId="0" fontId="2" fillId="38" borderId="24" xfId="0" applyNumberFormat="1" applyFont="1" applyFill="1" applyBorder="1" applyAlignment="1">
      <alignment/>
    </xf>
    <xf numFmtId="0" fontId="2" fillId="30" borderId="24" xfId="0" applyNumberFormat="1" applyFont="1" applyFill="1" applyBorder="1" applyAlignment="1">
      <alignment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6" borderId="30" xfId="55" applyFill="1" applyBorder="1" applyAlignment="1">
      <alignment horizontal="left" wrapText="1"/>
      <protection/>
    </xf>
    <xf numFmtId="0" fontId="23" fillId="6" borderId="31" xfId="55" applyFill="1" applyBorder="1" applyAlignment="1">
      <alignment horizontal="center"/>
      <protection/>
    </xf>
    <xf numFmtId="0" fontId="0" fillId="27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5" fillId="41" borderId="0" xfId="0" applyFont="1" applyFill="1" applyBorder="1" applyAlignment="1">
      <alignment horizontal="center"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5" fillId="41" borderId="0" xfId="0" applyNumberFormat="1" applyFont="1" applyFill="1" applyBorder="1" applyAlignment="1">
      <alignment horizontal="center"/>
    </xf>
    <xf numFmtId="0" fontId="34" fillId="29" borderId="32" xfId="56" applyNumberFormat="1" applyFont="1" applyFill="1" applyBorder="1" applyAlignment="1">
      <alignment horizontal="center" vertical="center"/>
      <protection/>
    </xf>
    <xf numFmtId="0" fontId="34" fillId="29" borderId="33" xfId="56" applyNumberFormat="1" applyFont="1" applyFill="1" applyBorder="1" applyAlignment="1">
      <alignment horizontal="center" vertical="center"/>
      <protection/>
    </xf>
    <xf numFmtId="0" fontId="34" fillId="29" borderId="34" xfId="56" applyNumberFormat="1" applyFont="1" applyFill="1" applyBorder="1" applyAlignment="1">
      <alignment horizontal="center" vertical="center"/>
      <protection/>
    </xf>
    <xf numFmtId="0" fontId="34" fillId="29" borderId="35" xfId="56" applyNumberFormat="1" applyFont="1" applyFill="1" applyBorder="1" applyAlignment="1">
      <alignment horizontal="center" vertical="center"/>
      <protection/>
    </xf>
    <xf numFmtId="0" fontId="34" fillId="29" borderId="36" xfId="56" applyNumberFormat="1" applyFont="1" applyFill="1" applyBorder="1" applyAlignment="1">
      <alignment horizontal="center" vertical="center"/>
      <protection/>
    </xf>
    <xf numFmtId="0" fontId="34" fillId="29" borderId="37" xfId="56" applyNumberFormat="1" applyFont="1" applyFill="1" applyBorder="1" applyAlignment="1">
      <alignment horizontal="center" vertical="center"/>
      <protection/>
    </xf>
    <xf numFmtId="0" fontId="27" fillId="0" borderId="2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8" fillId="42" borderId="29" xfId="57" applyNumberFormat="1" applyFont="1" applyFill="1" applyBorder="1" applyAlignment="1">
      <alignment horizontal="center" vertical="top" wrapText="1"/>
      <protection/>
    </xf>
    <xf numFmtId="0" fontId="25" fillId="41" borderId="10" xfId="0" applyFont="1" applyFill="1" applyBorder="1" applyAlignment="1">
      <alignment horizontal="center"/>
    </xf>
    <xf numFmtId="2" fontId="38" fillId="40" borderId="10" xfId="57" applyNumberFormat="1" applyFont="1" applyFill="1" applyBorder="1" applyAlignment="1">
      <alignment horizontal="center" vertical="top" wrapText="1"/>
      <protection/>
    </xf>
    <xf numFmtId="1" fontId="38" fillId="40" borderId="10" xfId="57" applyNumberFormat="1" applyFont="1" applyFill="1" applyBorder="1" applyAlignment="1">
      <alignment horizontal="center" vertical="top" wrapText="1"/>
      <protection/>
    </xf>
    <xf numFmtId="1" fontId="38" fillId="43" borderId="10" xfId="57" applyNumberFormat="1" applyFont="1" applyFill="1" applyBorder="1" applyAlignment="1">
      <alignment horizontal="center" vertical="top" wrapText="1"/>
      <protection/>
    </xf>
    <xf numFmtId="0" fontId="23" fillId="6" borderId="20" xfId="55" applyFill="1" applyBorder="1" applyAlignment="1">
      <alignment horizontal="left" wrapText="1"/>
      <protection/>
    </xf>
    <xf numFmtId="0" fontId="23" fillId="6" borderId="22" xfId="55" applyFill="1" applyBorder="1" applyAlignment="1">
      <alignment horizontal="left" wrapText="1"/>
      <protection/>
    </xf>
    <xf numFmtId="0" fontId="23" fillId="6" borderId="20" xfId="55" applyFill="1" applyBorder="1" applyAlignment="1">
      <alignment horizontal="center"/>
      <protection/>
    </xf>
    <xf numFmtId="0" fontId="23" fillId="6" borderId="38" xfId="55" applyFill="1" applyBorder="1" applyAlignment="1">
      <alignment horizontal="center"/>
      <protection/>
    </xf>
    <xf numFmtId="0" fontId="23" fillId="6" borderId="31" xfId="55" applyFill="1" applyBorder="1" applyAlignment="1">
      <alignment horizontal="left" wrapText="1"/>
      <protection/>
    </xf>
    <xf numFmtId="0" fontId="23" fillId="6" borderId="39" xfId="55" applyFill="1" applyBorder="1" applyAlignment="1">
      <alignment horizontal="center"/>
      <protection/>
    </xf>
    <xf numFmtId="0" fontId="23" fillId="6" borderId="20" xfId="55" applyFont="1" applyFill="1" applyBorder="1" applyAlignment="1">
      <alignment horizontal="left" wrapText="1"/>
      <protection/>
    </xf>
    <xf numFmtId="0" fontId="23" fillId="6" borderId="22" xfId="55" applyFont="1" applyFill="1" applyBorder="1" applyAlignment="1">
      <alignment horizontal="left" wrapText="1"/>
      <protection/>
    </xf>
    <xf numFmtId="0" fontId="23" fillId="6" borderId="26" xfId="55" applyFill="1" applyBorder="1" applyAlignment="1">
      <alignment horizontal="center" vertical="center" wrapText="1"/>
      <protection/>
    </xf>
    <xf numFmtId="0" fontId="23" fillId="6" borderId="40" xfId="55" applyFill="1" applyBorder="1" applyAlignment="1">
      <alignment horizontal="center" vertical="center" wrapText="1"/>
      <protection/>
    </xf>
    <xf numFmtId="0" fontId="23" fillId="6" borderId="20" xfId="55" applyFont="1" applyFill="1" applyBorder="1" applyAlignment="1">
      <alignment horizontal="center"/>
      <protection/>
    </xf>
    <xf numFmtId="0" fontId="23" fillId="6" borderId="38" xfId="55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25" borderId="20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32" fillId="25" borderId="20" xfId="55" applyFont="1" applyFill="1" applyBorder="1" applyAlignment="1">
      <alignment horizontal="center" vertical="center"/>
      <protection/>
    </xf>
    <xf numFmtId="0" fontId="32" fillId="25" borderId="22" xfId="55" applyFont="1" applyFill="1" applyBorder="1" applyAlignment="1">
      <alignment horizontal="center" vertical="center"/>
      <protection/>
    </xf>
    <xf numFmtId="0" fontId="31" fillId="6" borderId="41" xfId="55" applyFont="1" applyFill="1" applyBorder="1" applyAlignment="1">
      <alignment horizontal="center" vertical="center"/>
      <protection/>
    </xf>
    <xf numFmtId="0" fontId="31" fillId="6" borderId="0" xfId="55" applyFont="1" applyFill="1" applyBorder="1" applyAlignment="1">
      <alignment horizontal="center" vertical="center"/>
      <protection/>
    </xf>
    <xf numFmtId="0" fontId="18" fillId="25" borderId="0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31" fillId="6" borderId="32" xfId="55" applyFont="1" applyFill="1" applyBorder="1" applyAlignment="1">
      <alignment horizontal="center" vertical="center"/>
      <protection/>
    </xf>
    <xf numFmtId="0" fontId="31" fillId="6" borderId="33" xfId="55" applyFont="1" applyFill="1" applyBorder="1" applyAlignment="1">
      <alignment horizontal="center" vertical="center"/>
      <protection/>
    </xf>
    <xf numFmtId="0" fontId="31" fillId="6" borderId="43" xfId="55" applyFont="1" applyFill="1" applyBorder="1" applyAlignment="1">
      <alignment horizontal="center" vertical="center"/>
      <protection/>
    </xf>
    <xf numFmtId="0" fontId="31" fillId="6" borderId="35" xfId="55" applyFont="1" applyFill="1" applyBorder="1" applyAlignment="1">
      <alignment horizontal="center" vertical="center"/>
      <protection/>
    </xf>
    <xf numFmtId="0" fontId="31" fillId="6" borderId="36" xfId="55" applyFont="1" applyFill="1" applyBorder="1" applyAlignment="1">
      <alignment horizontal="center" vertical="center"/>
      <protection/>
    </xf>
    <xf numFmtId="0" fontId="31" fillId="6" borderId="44" xfId="55" applyFont="1" applyFill="1" applyBorder="1" applyAlignment="1">
      <alignment horizontal="center" vertical="center"/>
      <protection/>
    </xf>
    <xf numFmtId="0" fontId="23" fillId="6" borderId="13" xfId="55" applyFill="1" applyBorder="1" applyAlignment="1">
      <alignment horizontal="center" vertical="center"/>
      <protection/>
    </xf>
    <xf numFmtId="0" fontId="23" fillId="6" borderId="15" xfId="55" applyFill="1" applyBorder="1" applyAlignment="1">
      <alignment horizontal="center" vertical="center"/>
      <protection/>
    </xf>
    <xf numFmtId="0" fontId="23" fillId="6" borderId="14" xfId="55" applyFill="1" applyBorder="1" applyAlignment="1">
      <alignment horizontal="center" vertical="center"/>
      <protection/>
    </xf>
    <xf numFmtId="0" fontId="23" fillId="6" borderId="10" xfId="55" applyFill="1" applyBorder="1" applyAlignment="1">
      <alignment horizontal="center" vertical="center"/>
      <protection/>
    </xf>
    <xf numFmtId="0" fontId="23" fillId="6" borderId="16" xfId="55" applyFill="1" applyBorder="1" applyAlignment="1">
      <alignment horizontal="center" vertical="center"/>
      <protection/>
    </xf>
    <xf numFmtId="0" fontId="23" fillId="6" borderId="10" xfId="55" applyFont="1" applyFill="1" applyBorder="1" applyAlignment="1">
      <alignment horizontal="center" vertical="center"/>
      <protection/>
    </xf>
    <xf numFmtId="0" fontId="23" fillId="6" borderId="45" xfId="55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IRDA Periodic disclosures v1 30Sep2009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THIRD%20quarter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5093.79</v>
          </cell>
          <cell r="E10">
            <v>1312.94</v>
          </cell>
          <cell r="G10">
            <v>370.43</v>
          </cell>
          <cell r="I10">
            <v>3.49</v>
          </cell>
          <cell r="K10">
            <v>2720.8</v>
          </cell>
          <cell r="M10">
            <v>4693.58</v>
          </cell>
          <cell r="O10">
            <v>7376.36</v>
          </cell>
          <cell r="Q10">
            <v>778.88</v>
          </cell>
          <cell r="S10">
            <v>1361.42</v>
          </cell>
          <cell r="U10">
            <v>5677.06</v>
          </cell>
          <cell r="W10">
            <v>51.11</v>
          </cell>
          <cell r="Y10">
            <v>0</v>
          </cell>
          <cell r="AA10">
            <v>1594.02</v>
          </cell>
          <cell r="AC10">
            <v>31033.88</v>
          </cell>
        </row>
        <row r="11">
          <cell r="C11">
            <v>24.82</v>
          </cell>
          <cell r="E11">
            <v>9.68</v>
          </cell>
          <cell r="G11">
            <v>0</v>
          </cell>
          <cell r="I11">
            <v>0</v>
          </cell>
          <cell r="K11">
            <v>38.26</v>
          </cell>
          <cell r="M11">
            <v>432.76</v>
          </cell>
          <cell r="O11">
            <v>269.36</v>
          </cell>
          <cell r="Q11">
            <v>6.02</v>
          </cell>
          <cell r="S11">
            <v>0.18000000000000002</v>
          </cell>
          <cell r="U11">
            <v>1.37</v>
          </cell>
          <cell r="W11">
            <v>0</v>
          </cell>
          <cell r="Y11">
            <v>0</v>
          </cell>
          <cell r="AA11">
            <v>16.48</v>
          </cell>
          <cell r="AC11">
            <v>798.93</v>
          </cell>
        </row>
        <row r="12">
          <cell r="C12">
            <v>770.35</v>
          </cell>
          <cell r="E12">
            <v>186.91</v>
          </cell>
          <cell r="G12">
            <v>22.78</v>
          </cell>
          <cell r="I12">
            <v>0</v>
          </cell>
          <cell r="K12">
            <v>628.4100000000001</v>
          </cell>
          <cell r="M12">
            <v>3131.28</v>
          </cell>
          <cell r="O12">
            <v>3695.28</v>
          </cell>
          <cell r="Q12">
            <v>84.25999999999999</v>
          </cell>
          <cell r="S12">
            <v>97.19</v>
          </cell>
          <cell r="U12">
            <v>511.49999999999994</v>
          </cell>
          <cell r="W12">
            <v>1.4</v>
          </cell>
          <cell r="Y12">
            <v>0</v>
          </cell>
          <cell r="AA12">
            <v>375.49</v>
          </cell>
          <cell r="AC12">
            <v>9504.85</v>
          </cell>
        </row>
        <row r="13">
          <cell r="C13">
            <v>570.1800000000001</v>
          </cell>
          <cell r="E13">
            <v>207.51999999999998</v>
          </cell>
          <cell r="G13">
            <v>0.62</v>
          </cell>
          <cell r="I13">
            <v>1.41</v>
          </cell>
          <cell r="K13">
            <v>362.74</v>
          </cell>
          <cell r="M13">
            <v>2548.06</v>
          </cell>
          <cell r="O13">
            <v>3086.4300000000003</v>
          </cell>
          <cell r="Q13">
            <v>136.51999999999998</v>
          </cell>
          <cell r="S13">
            <v>226.08</v>
          </cell>
          <cell r="U13">
            <v>495.70000000000005</v>
          </cell>
          <cell r="W13">
            <v>1.3499999999999999</v>
          </cell>
          <cell r="Y13">
            <v>0</v>
          </cell>
          <cell r="AA13">
            <v>1045.15</v>
          </cell>
          <cell r="AC13">
            <v>8681.76</v>
          </cell>
        </row>
        <row r="14">
          <cell r="C14">
            <v>581.1600000000001</v>
          </cell>
          <cell r="E14">
            <v>199.94</v>
          </cell>
          <cell r="G14">
            <v>0</v>
          </cell>
          <cell r="I14">
            <v>11.66</v>
          </cell>
          <cell r="K14">
            <v>227.69</v>
          </cell>
          <cell r="M14">
            <v>1858.74</v>
          </cell>
          <cell r="O14">
            <v>2921.3900000000003</v>
          </cell>
          <cell r="Q14">
            <v>150.99</v>
          </cell>
          <cell r="S14">
            <v>74.61</v>
          </cell>
          <cell r="U14">
            <v>518.12</v>
          </cell>
          <cell r="W14">
            <v>2.3600000000000003</v>
          </cell>
          <cell r="Y14">
            <v>0</v>
          </cell>
          <cell r="AA14">
            <v>3416.29</v>
          </cell>
          <cell r="AC14">
            <v>9962.949999999999</v>
          </cell>
        </row>
        <row r="15">
          <cell r="C15">
            <v>206.62</v>
          </cell>
          <cell r="E15">
            <v>41.76</v>
          </cell>
          <cell r="G15">
            <v>359.1</v>
          </cell>
          <cell r="I15">
            <v>0</v>
          </cell>
          <cell r="K15">
            <v>74.39</v>
          </cell>
          <cell r="M15">
            <v>241.38</v>
          </cell>
          <cell r="O15">
            <v>493.19</v>
          </cell>
          <cell r="Q15">
            <v>25.17</v>
          </cell>
          <cell r="S15">
            <v>39.769999999999996</v>
          </cell>
          <cell r="U15">
            <v>198.01999999999998</v>
          </cell>
          <cell r="W15">
            <v>3.3</v>
          </cell>
          <cell r="Y15">
            <v>0</v>
          </cell>
          <cell r="AA15">
            <v>57.87</v>
          </cell>
          <cell r="AC15">
            <v>1740.57</v>
          </cell>
        </row>
        <row r="16">
          <cell r="C16">
            <v>7650.02</v>
          </cell>
          <cell r="E16">
            <v>1269.15</v>
          </cell>
          <cell r="G16">
            <v>938.92</v>
          </cell>
          <cell r="I16">
            <v>12.18</v>
          </cell>
          <cell r="K16">
            <v>1138.17</v>
          </cell>
          <cell r="M16">
            <v>5279.78</v>
          </cell>
          <cell r="O16">
            <v>5832.27</v>
          </cell>
          <cell r="Q16">
            <v>1002.53</v>
          </cell>
          <cell r="S16">
            <v>1054.88</v>
          </cell>
          <cell r="U16">
            <v>14645.960000000001</v>
          </cell>
          <cell r="W16">
            <v>56.32</v>
          </cell>
          <cell r="Y16">
            <v>0</v>
          </cell>
          <cell r="AA16">
            <v>3614.9</v>
          </cell>
          <cell r="AC16">
            <v>42495.08</v>
          </cell>
        </row>
        <row r="17">
          <cell r="C17">
            <v>3495.4</v>
          </cell>
          <cell r="E17">
            <v>531.9000000000001</v>
          </cell>
          <cell r="G17">
            <v>30.659999999999997</v>
          </cell>
          <cell r="I17">
            <v>361.77</v>
          </cell>
          <cell r="K17">
            <v>364.03999999999996</v>
          </cell>
          <cell r="M17">
            <v>2459.3</v>
          </cell>
          <cell r="O17">
            <v>2940.22</v>
          </cell>
          <cell r="Q17">
            <v>304.7</v>
          </cell>
          <cell r="S17">
            <v>345.81999999999994</v>
          </cell>
          <cell r="U17">
            <v>3905.5299999999997</v>
          </cell>
          <cell r="W17">
            <v>13.43</v>
          </cell>
          <cell r="Y17">
            <v>0</v>
          </cell>
          <cell r="AA17">
            <v>1627.66</v>
          </cell>
          <cell r="AC17">
            <v>16380.43</v>
          </cell>
        </row>
        <row r="18">
          <cell r="C18">
            <v>1643.09</v>
          </cell>
          <cell r="E18">
            <v>72.13</v>
          </cell>
          <cell r="G18">
            <v>0.59</v>
          </cell>
          <cell r="I18">
            <v>0</v>
          </cell>
          <cell r="K18">
            <v>329.82</v>
          </cell>
          <cell r="M18">
            <v>1346.99</v>
          </cell>
          <cell r="O18">
            <v>2405.68</v>
          </cell>
          <cell r="Q18">
            <v>117</v>
          </cell>
          <cell r="S18">
            <v>28.29</v>
          </cell>
          <cell r="U18">
            <v>57.120000000000005</v>
          </cell>
          <cell r="W18">
            <v>0.47000000000000003</v>
          </cell>
          <cell r="Y18">
            <v>0</v>
          </cell>
          <cell r="AA18">
            <v>485.03999999999996</v>
          </cell>
          <cell r="AC18">
            <v>6486.219999999999</v>
          </cell>
        </row>
        <row r="19">
          <cell r="C19">
            <v>832.5600000000001</v>
          </cell>
          <cell r="E19">
            <v>165.61</v>
          </cell>
          <cell r="G19">
            <v>0</v>
          </cell>
          <cell r="I19">
            <v>0</v>
          </cell>
          <cell r="K19">
            <v>360.09</v>
          </cell>
          <cell r="M19">
            <v>737.16</v>
          </cell>
          <cell r="O19">
            <v>1431.31</v>
          </cell>
          <cell r="Q19">
            <v>39.08</v>
          </cell>
          <cell r="S19">
            <v>444.46</v>
          </cell>
          <cell r="U19">
            <v>55.75</v>
          </cell>
          <cell r="W19">
            <v>0.29000000000000004</v>
          </cell>
          <cell r="Y19">
            <v>0</v>
          </cell>
          <cell r="AA19">
            <v>170.3</v>
          </cell>
          <cell r="AC19">
            <v>4236.61</v>
          </cell>
        </row>
        <row r="20">
          <cell r="C20">
            <v>309.27</v>
          </cell>
          <cell r="E20">
            <v>31.22</v>
          </cell>
          <cell r="G20">
            <v>0</v>
          </cell>
          <cell r="I20">
            <v>0.97</v>
          </cell>
          <cell r="K20">
            <v>243.42000000000002</v>
          </cell>
          <cell r="M20">
            <v>767.71</v>
          </cell>
          <cell r="O20">
            <v>1337.5</v>
          </cell>
          <cell r="Q20">
            <v>35.6</v>
          </cell>
          <cell r="S20">
            <v>174.16</v>
          </cell>
          <cell r="U20">
            <v>116.66999999999999</v>
          </cell>
          <cell r="W20">
            <v>0.5800000000000001</v>
          </cell>
          <cell r="Y20">
            <v>0</v>
          </cell>
          <cell r="AA20">
            <v>255.77</v>
          </cell>
          <cell r="AC20">
            <v>3272.8699999999994</v>
          </cell>
        </row>
        <row r="21">
          <cell r="C21">
            <v>2680.65</v>
          </cell>
          <cell r="E21">
            <v>1154.19</v>
          </cell>
          <cell r="G21">
            <v>74.83</v>
          </cell>
          <cell r="I21">
            <v>60.96</v>
          </cell>
          <cell r="K21">
            <v>844.9200000000001</v>
          </cell>
          <cell r="M21">
            <v>6620.529999999999</v>
          </cell>
          <cell r="O21">
            <v>9154.869999999999</v>
          </cell>
          <cell r="Q21">
            <v>772.09</v>
          </cell>
          <cell r="S21">
            <v>639.6</v>
          </cell>
          <cell r="U21">
            <v>17765.09</v>
          </cell>
          <cell r="W21">
            <v>70.58000000000001</v>
          </cell>
          <cell r="Y21">
            <v>0</v>
          </cell>
          <cell r="AA21">
            <v>1967.48</v>
          </cell>
          <cell r="AC21">
            <v>41805.79</v>
          </cell>
        </row>
        <row r="22">
          <cell r="C22">
            <v>920.07</v>
          </cell>
          <cell r="E22">
            <v>130.39000000000001</v>
          </cell>
          <cell r="G22">
            <v>57.830000000000005</v>
          </cell>
          <cell r="I22">
            <v>74.35</v>
          </cell>
          <cell r="K22">
            <v>1216.49</v>
          </cell>
          <cell r="M22">
            <v>9354.539999999999</v>
          </cell>
          <cell r="O22">
            <v>14827.8</v>
          </cell>
          <cell r="Q22">
            <v>189.86999999999998</v>
          </cell>
          <cell r="S22">
            <v>327.06</v>
          </cell>
          <cell r="U22">
            <v>2746.3399999999997</v>
          </cell>
          <cell r="W22">
            <v>30.21</v>
          </cell>
          <cell r="Y22">
            <v>0</v>
          </cell>
          <cell r="AA22">
            <v>1381.0500000000002</v>
          </cell>
          <cell r="AC22">
            <v>31255.999999999996</v>
          </cell>
        </row>
        <row r="23">
          <cell r="C23">
            <v>1553.77</v>
          </cell>
          <cell r="E23">
            <v>532.0699999999999</v>
          </cell>
          <cell r="G23">
            <v>33.69</v>
          </cell>
          <cell r="I23">
            <v>0</v>
          </cell>
          <cell r="K23">
            <v>771.09</v>
          </cell>
          <cell r="M23">
            <v>4523.7</v>
          </cell>
          <cell r="O23">
            <v>6905.5599999999995</v>
          </cell>
          <cell r="Q23">
            <v>343.59000000000003</v>
          </cell>
          <cell r="S23">
            <v>175.39</v>
          </cell>
          <cell r="U23">
            <v>2970.52</v>
          </cell>
          <cell r="W23">
            <v>6.96</v>
          </cell>
          <cell r="Y23">
            <v>0</v>
          </cell>
          <cell r="AA23">
            <v>1338.67</v>
          </cell>
          <cell r="AC23">
            <v>19155.009999999995</v>
          </cell>
        </row>
        <row r="24">
          <cell r="C24">
            <v>15832.77</v>
          </cell>
          <cell r="E24">
            <v>4201.9800000000005</v>
          </cell>
          <cell r="G24">
            <v>12994.07</v>
          </cell>
          <cell r="I24">
            <v>6882.360000000001</v>
          </cell>
          <cell r="K24">
            <v>4625.07</v>
          </cell>
          <cell r="M24">
            <v>8950.25</v>
          </cell>
          <cell r="O24">
            <v>8617.689999999999</v>
          </cell>
          <cell r="Q24">
            <v>2359.15</v>
          </cell>
          <cell r="S24">
            <v>1945.8899999999999</v>
          </cell>
          <cell r="U24">
            <v>42149.78</v>
          </cell>
          <cell r="W24">
            <v>69.92</v>
          </cell>
          <cell r="Y24">
            <v>0</v>
          </cell>
          <cell r="AA24">
            <v>6552.949999999999</v>
          </cell>
          <cell r="AC24">
            <v>115181.87999999999</v>
          </cell>
        </row>
        <row r="25">
          <cell r="C25">
            <v>14.41</v>
          </cell>
          <cell r="E25">
            <v>5.13</v>
          </cell>
          <cell r="G25">
            <v>0</v>
          </cell>
          <cell r="I25">
            <v>0</v>
          </cell>
          <cell r="K25">
            <v>1.55</v>
          </cell>
          <cell r="M25">
            <v>64.33</v>
          </cell>
          <cell r="O25">
            <v>75.22999999999999</v>
          </cell>
          <cell r="Q25">
            <v>11.12</v>
          </cell>
          <cell r="S25">
            <v>3.2600000000000002</v>
          </cell>
          <cell r="U25">
            <v>4.89</v>
          </cell>
          <cell r="W25">
            <v>74.27</v>
          </cell>
          <cell r="Y25">
            <v>0</v>
          </cell>
          <cell r="AA25">
            <v>10.85</v>
          </cell>
          <cell r="AC25">
            <v>265.03999999999996</v>
          </cell>
        </row>
        <row r="26">
          <cell r="C26">
            <v>105.44</v>
          </cell>
          <cell r="E26">
            <v>2.4299999999999997</v>
          </cell>
          <cell r="G26">
            <v>0</v>
          </cell>
          <cell r="I26">
            <v>0</v>
          </cell>
          <cell r="K26">
            <v>24.51</v>
          </cell>
          <cell r="M26">
            <v>156.64</v>
          </cell>
          <cell r="O26">
            <v>186.89</v>
          </cell>
          <cell r="Q26">
            <v>2.76</v>
          </cell>
          <cell r="S26">
            <v>0.6400000000000001</v>
          </cell>
          <cell r="U26">
            <v>10.5</v>
          </cell>
          <cell r="W26">
            <v>0.11</v>
          </cell>
          <cell r="Y26">
            <v>0</v>
          </cell>
          <cell r="AA26">
            <v>37.75</v>
          </cell>
          <cell r="AC26">
            <v>527.67</v>
          </cell>
        </row>
        <row r="27">
          <cell r="C27">
            <v>6.38</v>
          </cell>
          <cell r="E27">
            <v>0</v>
          </cell>
          <cell r="G27">
            <v>0</v>
          </cell>
          <cell r="I27">
            <v>0</v>
          </cell>
          <cell r="K27">
            <v>9.27</v>
          </cell>
          <cell r="M27">
            <v>37.37</v>
          </cell>
          <cell r="O27">
            <v>87.39999999999999</v>
          </cell>
          <cell r="Q27">
            <v>0.9400000000000001</v>
          </cell>
          <cell r="S27">
            <v>0.11</v>
          </cell>
          <cell r="U27">
            <v>0.03</v>
          </cell>
          <cell r="W27">
            <v>0</v>
          </cell>
          <cell r="Y27">
            <v>0</v>
          </cell>
          <cell r="AA27">
            <v>14.860000000000001</v>
          </cell>
          <cell r="AC27">
            <v>156.36</v>
          </cell>
        </row>
        <row r="28">
          <cell r="C28">
            <v>25.36</v>
          </cell>
          <cell r="E28">
            <v>2</v>
          </cell>
          <cell r="G28">
            <v>0</v>
          </cell>
          <cell r="I28">
            <v>0</v>
          </cell>
          <cell r="K28">
            <v>2.85</v>
          </cell>
          <cell r="M28">
            <v>261.32000000000005</v>
          </cell>
          <cell r="O28">
            <v>241.48</v>
          </cell>
          <cell r="Q28">
            <v>6.5</v>
          </cell>
          <cell r="S28">
            <v>1.99</v>
          </cell>
          <cell r="U28">
            <v>2.07</v>
          </cell>
          <cell r="W28">
            <v>0</v>
          </cell>
          <cell r="Y28">
            <v>0</v>
          </cell>
          <cell r="AA28">
            <v>21.83</v>
          </cell>
          <cell r="AC28">
            <v>565.4000000000001</v>
          </cell>
        </row>
        <row r="29">
          <cell r="C29">
            <v>1842.3799999999999</v>
          </cell>
          <cell r="E29">
            <v>226.85000000000002</v>
          </cell>
          <cell r="G29">
            <v>3.2</v>
          </cell>
          <cell r="I29">
            <v>0</v>
          </cell>
          <cell r="K29">
            <v>1749.91</v>
          </cell>
          <cell r="M29">
            <v>3059.86</v>
          </cell>
          <cell r="O29">
            <v>5114.16</v>
          </cell>
          <cell r="Q29">
            <v>188.78</v>
          </cell>
          <cell r="S29">
            <v>298.03999999999996</v>
          </cell>
          <cell r="U29">
            <v>458.72</v>
          </cell>
          <cell r="W29">
            <v>1.8299999999999998</v>
          </cell>
          <cell r="Y29">
            <v>0</v>
          </cell>
          <cell r="AA29">
            <v>781</v>
          </cell>
          <cell r="AC29">
            <v>13724.73</v>
          </cell>
        </row>
        <row r="30">
          <cell r="C30">
            <v>2179.69</v>
          </cell>
          <cell r="E30">
            <v>473.28</v>
          </cell>
          <cell r="G30">
            <v>0</v>
          </cell>
          <cell r="I30">
            <v>4.949999999999999</v>
          </cell>
          <cell r="K30">
            <v>401.98</v>
          </cell>
          <cell r="M30">
            <v>4415.88</v>
          </cell>
          <cell r="O30">
            <v>4208.780000000001</v>
          </cell>
          <cell r="Q30">
            <v>86.58</v>
          </cell>
          <cell r="S30">
            <v>157.5</v>
          </cell>
          <cell r="U30">
            <v>1358.85</v>
          </cell>
          <cell r="W30">
            <v>27.299999999999997</v>
          </cell>
          <cell r="Y30">
            <v>0</v>
          </cell>
          <cell r="AA30">
            <v>1576.46</v>
          </cell>
          <cell r="AC30">
            <v>14891.25</v>
          </cell>
        </row>
        <row r="31">
          <cell r="C31">
            <v>2971.5</v>
          </cell>
          <cell r="E31">
            <v>839.2800000000001</v>
          </cell>
          <cell r="G31">
            <v>1.66</v>
          </cell>
          <cell r="I31">
            <v>0</v>
          </cell>
          <cell r="K31">
            <v>1081.44</v>
          </cell>
          <cell r="M31">
            <v>5950.33</v>
          </cell>
          <cell r="O31">
            <v>6624.790000000001</v>
          </cell>
          <cell r="Q31">
            <v>362.94</v>
          </cell>
          <cell r="S31">
            <v>254.26</v>
          </cell>
          <cell r="U31">
            <v>1316.79</v>
          </cell>
          <cell r="W31">
            <v>6.76</v>
          </cell>
          <cell r="Y31">
            <v>0</v>
          </cell>
          <cell r="AA31">
            <v>1126.27</v>
          </cell>
          <cell r="AC31">
            <v>20536.019999999997</v>
          </cell>
        </row>
        <row r="32">
          <cell r="C32">
            <v>43.43</v>
          </cell>
          <cell r="E32">
            <v>0.11</v>
          </cell>
          <cell r="G32">
            <v>0</v>
          </cell>
          <cell r="I32">
            <v>0</v>
          </cell>
          <cell r="K32">
            <v>166.82</v>
          </cell>
          <cell r="M32">
            <v>15.81</v>
          </cell>
          <cell r="O32">
            <v>24.889999999999997</v>
          </cell>
          <cell r="Q32">
            <v>0</v>
          </cell>
          <cell r="S32">
            <v>0.6799999999999999</v>
          </cell>
          <cell r="U32">
            <v>9.120000000000001</v>
          </cell>
          <cell r="W32">
            <v>0</v>
          </cell>
          <cell r="Y32">
            <v>0</v>
          </cell>
          <cell r="AA32">
            <v>1.3599999999999999</v>
          </cell>
          <cell r="AC32">
            <v>262.21999999999997</v>
          </cell>
        </row>
        <row r="33">
          <cell r="C33">
            <v>5654.17</v>
          </cell>
          <cell r="E33">
            <v>2179.54</v>
          </cell>
          <cell r="G33">
            <v>146.46</v>
          </cell>
          <cell r="I33">
            <v>8.16</v>
          </cell>
          <cell r="K33">
            <v>3154.02</v>
          </cell>
          <cell r="M33">
            <v>6917.94</v>
          </cell>
          <cell r="O33">
            <v>11743.009999999998</v>
          </cell>
          <cell r="Q33">
            <v>610.62</v>
          </cell>
          <cell r="S33">
            <v>843.0699999999999</v>
          </cell>
          <cell r="U33">
            <v>25238.96</v>
          </cell>
          <cell r="W33">
            <v>52.8</v>
          </cell>
          <cell r="Y33">
            <v>0</v>
          </cell>
          <cell r="AA33">
            <v>2933.18</v>
          </cell>
          <cell r="AC33">
            <v>59481.93</v>
          </cell>
        </row>
        <row r="34">
          <cell r="C34">
            <v>0.18</v>
          </cell>
          <cell r="E34">
            <v>40.82</v>
          </cell>
          <cell r="G34">
            <v>0</v>
          </cell>
          <cell r="I34">
            <v>2.6399999999999997</v>
          </cell>
          <cell r="K34">
            <v>0.12000000000000001</v>
          </cell>
          <cell r="M34">
            <v>77.46000000000001</v>
          </cell>
          <cell r="O34">
            <v>132.94</v>
          </cell>
          <cell r="Q34">
            <v>44.24</v>
          </cell>
          <cell r="S34">
            <v>22.17</v>
          </cell>
          <cell r="U34">
            <v>489.03999999999996</v>
          </cell>
          <cell r="W34">
            <v>1.81</v>
          </cell>
          <cell r="Y34">
            <v>0.31</v>
          </cell>
          <cell r="AA34">
            <v>55.830000000000005</v>
          </cell>
          <cell r="AC34">
            <v>867.56</v>
          </cell>
        </row>
        <row r="35">
          <cell r="C35">
            <v>69.16</v>
          </cell>
          <cell r="E35">
            <v>2.75</v>
          </cell>
          <cell r="G35">
            <v>0</v>
          </cell>
          <cell r="I35">
            <v>0</v>
          </cell>
          <cell r="K35">
            <v>4.58</v>
          </cell>
          <cell r="M35">
            <v>294.58000000000004</v>
          </cell>
          <cell r="O35">
            <v>702.4100000000001</v>
          </cell>
          <cell r="Q35">
            <v>6.99</v>
          </cell>
          <cell r="S35">
            <v>2.44</v>
          </cell>
          <cell r="U35">
            <v>10.1</v>
          </cell>
          <cell r="W35">
            <v>0</v>
          </cell>
          <cell r="Y35">
            <v>0</v>
          </cell>
          <cell r="AA35">
            <v>27.78</v>
          </cell>
          <cell r="AC35">
            <v>1120.79</v>
          </cell>
        </row>
        <row r="36">
          <cell r="C36">
            <v>8434.26</v>
          </cell>
          <cell r="E36">
            <v>1114</v>
          </cell>
          <cell r="G36">
            <v>113.01</v>
          </cell>
          <cell r="I36">
            <v>32.87</v>
          </cell>
          <cell r="K36">
            <v>671.2</v>
          </cell>
          <cell r="M36">
            <v>6755.72</v>
          </cell>
          <cell r="O36">
            <v>9343.8</v>
          </cell>
          <cell r="Q36">
            <v>338.81</v>
          </cell>
          <cell r="S36">
            <v>335.85</v>
          </cell>
          <cell r="U36">
            <v>2608.06</v>
          </cell>
          <cell r="W36">
            <v>16.65</v>
          </cell>
          <cell r="Y36">
            <v>0</v>
          </cell>
          <cell r="AA36">
            <v>3442.84</v>
          </cell>
          <cell r="AC36">
            <v>33207.07000000001</v>
          </cell>
        </row>
        <row r="37">
          <cell r="C37">
            <v>581.64</v>
          </cell>
          <cell r="E37">
            <v>67.06</v>
          </cell>
          <cell r="G37">
            <v>0</v>
          </cell>
          <cell r="I37">
            <v>1.18</v>
          </cell>
          <cell r="K37">
            <v>190.82999999999998</v>
          </cell>
          <cell r="M37">
            <v>699.3</v>
          </cell>
          <cell r="O37">
            <v>766.8599999999999</v>
          </cell>
          <cell r="Q37">
            <v>18.490000000000002</v>
          </cell>
          <cell r="S37">
            <v>11.1</v>
          </cell>
          <cell r="U37">
            <v>40.949999999999996</v>
          </cell>
          <cell r="W37">
            <v>0.73</v>
          </cell>
          <cell r="Y37">
            <v>0</v>
          </cell>
          <cell r="AA37">
            <v>224.07999999999998</v>
          </cell>
          <cell r="AC37">
            <v>2602.219999999999</v>
          </cell>
        </row>
        <row r="38">
          <cell r="C38">
            <v>2173.6400000000003</v>
          </cell>
          <cell r="E38">
            <v>729.94</v>
          </cell>
          <cell r="G38">
            <v>274.5</v>
          </cell>
          <cell r="I38">
            <v>7.390000000000001</v>
          </cell>
          <cell r="K38">
            <v>1495.48</v>
          </cell>
          <cell r="M38">
            <v>2219.98</v>
          </cell>
          <cell r="O38">
            <v>3574.2799999999997</v>
          </cell>
          <cell r="Q38">
            <v>327.28</v>
          </cell>
          <cell r="S38">
            <v>247.67999999999998</v>
          </cell>
          <cell r="U38">
            <v>6728.75</v>
          </cell>
          <cell r="W38">
            <v>11</v>
          </cell>
          <cell r="Y38">
            <v>0</v>
          </cell>
          <cell r="AA38">
            <v>1245.68</v>
          </cell>
          <cell r="AC38">
            <v>19035.6</v>
          </cell>
        </row>
        <row r="39">
          <cell r="C39">
            <v>0.86</v>
          </cell>
          <cell r="E39">
            <v>0</v>
          </cell>
          <cell r="G39">
            <v>1.86</v>
          </cell>
          <cell r="I39">
            <v>0</v>
          </cell>
          <cell r="K39">
            <v>0</v>
          </cell>
          <cell r="M39">
            <v>0</v>
          </cell>
          <cell r="O39">
            <v>0.01</v>
          </cell>
          <cell r="Q39">
            <v>0.08</v>
          </cell>
          <cell r="S39">
            <v>0</v>
          </cell>
          <cell r="U39">
            <v>0.47</v>
          </cell>
          <cell r="W39">
            <v>0</v>
          </cell>
          <cell r="Y39">
            <v>0</v>
          </cell>
          <cell r="AA39">
            <v>0.66</v>
          </cell>
          <cell r="AC39">
            <v>3.9400000000000004</v>
          </cell>
        </row>
        <row r="40">
          <cell r="C40">
            <v>127.39</v>
          </cell>
          <cell r="E40">
            <v>68.73</v>
          </cell>
          <cell r="G40">
            <v>0</v>
          </cell>
          <cell r="I40">
            <v>0</v>
          </cell>
          <cell r="K40">
            <v>130.79</v>
          </cell>
          <cell r="M40">
            <v>1586.56</v>
          </cell>
          <cell r="O40">
            <v>1580.9</v>
          </cell>
          <cell r="Q40">
            <v>101.91</v>
          </cell>
          <cell r="S40">
            <v>32.53</v>
          </cell>
          <cell r="U40">
            <v>227.07</v>
          </cell>
          <cell r="W40">
            <v>9.9</v>
          </cell>
          <cell r="Y40">
            <v>0</v>
          </cell>
          <cell r="AA40">
            <v>233.36</v>
          </cell>
          <cell r="AC40">
            <v>4099.14</v>
          </cell>
        </row>
        <row r="41">
          <cell r="C41">
            <v>377.87</v>
          </cell>
          <cell r="E41">
            <v>17.07</v>
          </cell>
          <cell r="G41">
            <v>0</v>
          </cell>
          <cell r="I41">
            <v>0</v>
          </cell>
          <cell r="K41">
            <v>4.83</v>
          </cell>
          <cell r="M41">
            <v>10.51</v>
          </cell>
          <cell r="O41">
            <v>7.700000000000001</v>
          </cell>
          <cell r="Q41">
            <v>5.22</v>
          </cell>
          <cell r="S41">
            <v>2.0300000000000002</v>
          </cell>
          <cell r="U41">
            <v>3.88</v>
          </cell>
          <cell r="W41">
            <v>0</v>
          </cell>
          <cell r="Y41">
            <v>0</v>
          </cell>
          <cell r="AA41">
            <v>3.03</v>
          </cell>
          <cell r="AC41">
            <v>432.13999999999993</v>
          </cell>
        </row>
        <row r="42">
          <cell r="C42">
            <v>173.26</v>
          </cell>
          <cell r="E42">
            <v>15.030000000000001</v>
          </cell>
          <cell r="G42">
            <v>0</v>
          </cell>
          <cell r="I42">
            <v>0</v>
          </cell>
          <cell r="K42">
            <v>7.39</v>
          </cell>
          <cell r="M42">
            <v>53.339999999999996</v>
          </cell>
          <cell r="O42">
            <v>85.3</v>
          </cell>
          <cell r="Q42">
            <v>29.31</v>
          </cell>
          <cell r="S42">
            <v>22.990000000000002</v>
          </cell>
          <cell r="U42">
            <v>180.98999999999998</v>
          </cell>
          <cell r="W42">
            <v>0.03</v>
          </cell>
          <cell r="Y42">
            <v>0</v>
          </cell>
          <cell r="AA42">
            <v>11.39</v>
          </cell>
          <cell r="AC42">
            <v>579.03</v>
          </cell>
        </row>
        <row r="43">
          <cell r="C43">
            <v>7068.17</v>
          </cell>
          <cell r="E43">
            <v>2040.9500000000003</v>
          </cell>
          <cell r="G43">
            <v>154.26</v>
          </cell>
          <cell r="I43">
            <v>494.1</v>
          </cell>
          <cell r="K43">
            <v>2315.25</v>
          </cell>
          <cell r="M43">
            <v>3259.6400000000003</v>
          </cell>
          <cell r="O43">
            <v>3597.76</v>
          </cell>
          <cell r="Q43">
            <v>736.97</v>
          </cell>
          <cell r="S43">
            <v>707.64</v>
          </cell>
          <cell r="U43">
            <v>14902.739999999998</v>
          </cell>
          <cell r="W43">
            <v>56.05</v>
          </cell>
          <cell r="Y43">
            <v>0</v>
          </cell>
          <cell r="AA43">
            <v>2987.24</v>
          </cell>
          <cell r="AC43">
            <v>38320.77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</row>
        <row r="45">
          <cell r="C45">
            <v>78.45</v>
          </cell>
          <cell r="E45">
            <v>4.16</v>
          </cell>
          <cell r="G45">
            <v>0</v>
          </cell>
          <cell r="I45">
            <v>0</v>
          </cell>
          <cell r="K45">
            <v>33.47</v>
          </cell>
          <cell r="M45">
            <v>45.959999999999994</v>
          </cell>
          <cell r="O45">
            <v>75.00999999999999</v>
          </cell>
          <cell r="Q45">
            <v>4.42</v>
          </cell>
          <cell r="S45">
            <v>3.07</v>
          </cell>
          <cell r="U45">
            <v>52.6</v>
          </cell>
          <cell r="W45">
            <v>0.8099999999999999</v>
          </cell>
          <cell r="Y45">
            <v>0</v>
          </cell>
          <cell r="AA45">
            <v>8.54</v>
          </cell>
          <cell r="AC45">
            <v>306.49</v>
          </cell>
        </row>
      </sheetData>
      <sheetData sheetId="4">
        <row r="11">
          <cell r="G11">
            <v>74092.14</v>
          </cell>
          <cell r="H11">
            <v>397820</v>
          </cell>
        </row>
        <row r="12">
          <cell r="G12">
            <v>33455.020000000004</v>
          </cell>
          <cell r="H12">
            <v>128334</v>
          </cell>
        </row>
        <row r="13">
          <cell r="G13">
            <v>119468.51</v>
          </cell>
          <cell r="H13">
            <v>6027574</v>
          </cell>
        </row>
        <row r="14">
          <cell r="G14">
            <v>88828.29000000001</v>
          </cell>
          <cell r="H14">
            <v>4667341</v>
          </cell>
        </row>
        <row r="15">
          <cell r="G15">
            <v>25391.69</v>
          </cell>
          <cell r="H15">
            <v>22690</v>
          </cell>
        </row>
        <row r="16">
          <cell r="G16">
            <v>9229.41</v>
          </cell>
          <cell r="H16">
            <v>78508</v>
          </cell>
        </row>
        <row r="17">
          <cell r="G17">
            <v>0</v>
          </cell>
          <cell r="H17">
            <v>0</v>
          </cell>
        </row>
        <row r="18">
          <cell r="G18">
            <v>7960.43</v>
          </cell>
          <cell r="H18">
            <v>327</v>
          </cell>
        </row>
        <row r="19">
          <cell r="G19">
            <v>9881.85</v>
          </cell>
          <cell r="H19">
            <v>582196</v>
          </cell>
        </row>
        <row r="20">
          <cell r="G20">
            <v>146027.44</v>
          </cell>
          <cell r="H20">
            <v>917130</v>
          </cell>
        </row>
        <row r="21">
          <cell r="G21">
            <v>38643.43</v>
          </cell>
          <cell r="H21">
            <v>571539</v>
          </cell>
        </row>
      </sheetData>
      <sheetData sheetId="6">
        <row r="14">
          <cell r="G14">
            <v>6778612</v>
          </cell>
          <cell r="H14">
            <v>295861.31</v>
          </cell>
        </row>
        <row r="15">
          <cell r="G15">
            <v>267893</v>
          </cell>
          <cell r="H15">
            <v>12308.23</v>
          </cell>
        </row>
        <row r="16">
          <cell r="G16">
            <v>107907</v>
          </cell>
          <cell r="H16">
            <v>5702.0199999999995</v>
          </cell>
        </row>
        <row r="17">
          <cell r="G17">
            <v>216959</v>
          </cell>
          <cell r="H17">
            <v>75976.12</v>
          </cell>
        </row>
        <row r="18">
          <cell r="G18">
            <v>0</v>
          </cell>
          <cell r="H18">
            <v>0</v>
          </cell>
        </row>
        <row r="19">
          <cell r="G19">
            <v>1354747</v>
          </cell>
          <cell r="H19">
            <v>163130.54</v>
          </cell>
        </row>
        <row r="20">
          <cell r="G20">
            <v>8726118</v>
          </cell>
          <cell r="H20">
            <v>552978.22</v>
          </cell>
        </row>
        <row r="21"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C46"/>
  <sheetViews>
    <sheetView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55" sqref="J55"/>
    </sheetView>
  </sheetViews>
  <sheetFormatPr defaultColWidth="9.140625" defaultRowHeight="12.75"/>
  <cols>
    <col min="1" max="1" width="22.7109375" style="7" customWidth="1"/>
    <col min="2" max="12" width="8.421875" style="7" customWidth="1"/>
    <col min="13" max="13" width="13.421875" style="7" customWidth="1"/>
    <col min="14" max="14" width="11.140625" style="7" customWidth="1"/>
    <col min="15" max="15" width="9.421875" style="7" bestFit="1" customWidth="1"/>
    <col min="16" max="20" width="8.421875" style="7" customWidth="1"/>
    <col min="21" max="21" width="9.421875" style="7" bestFit="1" customWidth="1"/>
    <col min="22" max="27" width="8.421875" style="7" customWidth="1"/>
    <col min="28" max="29" width="9.421875" style="7" bestFit="1" customWidth="1"/>
    <col min="30" max="16384" width="9.140625" style="7" customWidth="1"/>
  </cols>
  <sheetData>
    <row r="1" spans="1:29" s="21" customFormat="1" ht="20.25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s="21" customFormat="1" ht="15.75">
      <c r="A2" s="22" t="s">
        <v>90</v>
      </c>
      <c r="B2" s="23"/>
      <c r="C2" s="24"/>
      <c r="D2" s="25" t="s">
        <v>91</v>
      </c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ht="12.75">
      <c r="A3" s="27"/>
    </row>
    <row r="4" s="2" customFormat="1" ht="15" customHeight="1">
      <c r="A4" s="6" t="s">
        <v>47</v>
      </c>
    </row>
    <row r="5" spans="1:3" ht="18">
      <c r="A5" s="3" t="s">
        <v>14</v>
      </c>
      <c r="C5" s="29" t="s">
        <v>94</v>
      </c>
    </row>
    <row r="6" spans="1:11" ht="15">
      <c r="A6" s="4" t="s">
        <v>164</v>
      </c>
      <c r="B6" s="5"/>
      <c r="C6" s="4"/>
      <c r="D6" s="6"/>
      <c r="E6" s="6"/>
      <c r="F6" s="6"/>
      <c r="G6" s="6"/>
      <c r="H6" s="6"/>
      <c r="I6" s="6"/>
      <c r="K6" s="4" t="s">
        <v>165</v>
      </c>
    </row>
    <row r="7" ht="11.25">
      <c r="A7" s="8" t="s">
        <v>47</v>
      </c>
    </row>
    <row r="8" spans="1:29" s="11" customFormat="1" ht="33.75" customHeight="1">
      <c r="A8" s="10" t="s">
        <v>0</v>
      </c>
      <c r="B8" s="166" t="s">
        <v>15</v>
      </c>
      <c r="C8" s="166"/>
      <c r="D8" s="166" t="s">
        <v>16</v>
      </c>
      <c r="E8" s="166"/>
      <c r="F8" s="166" t="s">
        <v>17</v>
      </c>
      <c r="G8" s="166"/>
      <c r="H8" s="167" t="s">
        <v>147</v>
      </c>
      <c r="I8" s="167"/>
      <c r="J8" s="166" t="s">
        <v>18</v>
      </c>
      <c r="K8" s="166"/>
      <c r="L8" s="166" t="s">
        <v>19</v>
      </c>
      <c r="M8" s="166"/>
      <c r="N8" s="166" t="s">
        <v>20</v>
      </c>
      <c r="O8" s="166"/>
      <c r="P8" s="166" t="s">
        <v>21</v>
      </c>
      <c r="Q8" s="166"/>
      <c r="R8" s="166" t="s">
        <v>22</v>
      </c>
      <c r="S8" s="166"/>
      <c r="T8" s="166" t="s">
        <v>23</v>
      </c>
      <c r="U8" s="166"/>
      <c r="V8" s="166" t="s">
        <v>24</v>
      </c>
      <c r="W8" s="166"/>
      <c r="X8" s="166" t="s">
        <v>25</v>
      </c>
      <c r="Y8" s="166"/>
      <c r="Z8" s="166" t="s">
        <v>48</v>
      </c>
      <c r="AA8" s="166"/>
      <c r="AB8" s="166" t="s">
        <v>27</v>
      </c>
      <c r="AC8" s="166"/>
    </row>
    <row r="9" spans="1:29" s="13" customFormat="1" ht="33.75" customHeight="1">
      <c r="A9" s="12"/>
      <c r="B9" s="12" t="s">
        <v>49</v>
      </c>
      <c r="C9" s="12" t="s">
        <v>50</v>
      </c>
      <c r="D9" s="12" t="s">
        <v>49</v>
      </c>
      <c r="E9" s="12" t="s">
        <v>50</v>
      </c>
      <c r="F9" s="12" t="s">
        <v>49</v>
      </c>
      <c r="G9" s="12" t="s">
        <v>50</v>
      </c>
      <c r="H9" s="12" t="s">
        <v>49</v>
      </c>
      <c r="I9" s="12" t="s">
        <v>50</v>
      </c>
      <c r="J9" s="12" t="s">
        <v>49</v>
      </c>
      <c r="K9" s="12" t="s">
        <v>50</v>
      </c>
      <c r="L9" s="12" t="s">
        <v>49</v>
      </c>
      <c r="M9" s="12" t="s">
        <v>50</v>
      </c>
      <c r="N9" s="12" t="s">
        <v>49</v>
      </c>
      <c r="O9" s="12" t="s">
        <v>50</v>
      </c>
      <c r="P9" s="12" t="s">
        <v>49</v>
      </c>
      <c r="Q9" s="12" t="s">
        <v>50</v>
      </c>
      <c r="R9" s="12" t="s">
        <v>49</v>
      </c>
      <c r="S9" s="12" t="s">
        <v>50</v>
      </c>
      <c r="T9" s="12" t="s">
        <v>49</v>
      </c>
      <c r="U9" s="12" t="s">
        <v>50</v>
      </c>
      <c r="V9" s="12" t="s">
        <v>49</v>
      </c>
      <c r="W9" s="12" t="s">
        <v>50</v>
      </c>
      <c r="X9" s="12" t="s">
        <v>49</v>
      </c>
      <c r="Y9" s="12" t="s">
        <v>50</v>
      </c>
      <c r="Z9" s="12" t="s">
        <v>49</v>
      </c>
      <c r="AA9" s="12" t="s">
        <v>50</v>
      </c>
      <c r="AB9" s="12" t="s">
        <v>49</v>
      </c>
      <c r="AC9" s="12" t="s">
        <v>50</v>
      </c>
    </row>
    <row r="10" spans="1:29" ht="12.75">
      <c r="A10" s="14" t="s">
        <v>51</v>
      </c>
      <c r="B10" s="19">
        <v>1350.8244287</v>
      </c>
      <c r="C10" s="15">
        <f>B10+'[1]NL-22'!C10</f>
        <v>6444.6144287</v>
      </c>
      <c r="D10" s="19">
        <v>350.645875</v>
      </c>
      <c r="E10" s="15">
        <f>D10+'[1]NL-22'!E10</f>
        <v>1663.585875</v>
      </c>
      <c r="F10" s="19">
        <v>37</v>
      </c>
      <c r="G10" s="15">
        <f>F10+'[1]NL-22'!G10</f>
        <v>407.43</v>
      </c>
      <c r="H10" s="19">
        <v>2.2923</v>
      </c>
      <c r="I10" s="15">
        <f>H10+'[1]NL-22'!I10</f>
        <v>5.7823</v>
      </c>
      <c r="J10" s="19">
        <v>875.094967</v>
      </c>
      <c r="K10" s="15">
        <f>J10+'[1]NL-22'!K10</f>
        <v>3595.894967</v>
      </c>
      <c r="L10" s="73">
        <v>1350.89</v>
      </c>
      <c r="M10" s="15">
        <f>L10+'[1]NL-22'!M10</f>
        <v>6044.47</v>
      </c>
      <c r="N10" s="75">
        <v>1504.37878</v>
      </c>
      <c r="O10" s="15">
        <f>N10+'[1]NL-22'!O10</f>
        <v>8880.73878</v>
      </c>
      <c r="P10" s="19">
        <v>217.06235</v>
      </c>
      <c r="Q10" s="15">
        <f>P10+'[1]NL-22'!Q10</f>
        <v>995.94235</v>
      </c>
      <c r="R10" s="19">
        <v>199.983887</v>
      </c>
      <c r="S10" s="15">
        <f>R10+'[1]NL-22'!S10</f>
        <v>1561.4038870000002</v>
      </c>
      <c r="T10" s="76">
        <v>2416.16</v>
      </c>
      <c r="U10" s="15">
        <f>T10+'[1]NL-22'!U10</f>
        <v>8093.22</v>
      </c>
      <c r="V10" s="19">
        <v>11.78756</v>
      </c>
      <c r="W10" s="15">
        <f>V10+'[1]NL-22'!W10</f>
        <v>62.89756</v>
      </c>
      <c r="X10" s="15">
        <v>0</v>
      </c>
      <c r="Y10" s="15">
        <f>X10+'[1]NL-22'!Y10</f>
        <v>0</v>
      </c>
      <c r="Z10" s="19">
        <v>935.22</v>
      </c>
      <c r="AA10" s="15">
        <f>Z10+'[1]NL-22'!AA10</f>
        <v>2529.24</v>
      </c>
      <c r="AB10" s="15">
        <f>B10+D10+F10+J10+L10+N10+P10+R10+T10+V10+X10+Z10+H10</f>
        <v>9251.3401477</v>
      </c>
      <c r="AC10" s="15">
        <f>AB10+'[1]NL-22'!AC10</f>
        <v>40285.220147700005</v>
      </c>
    </row>
    <row r="11" spans="1:29" ht="12.75">
      <c r="A11" s="14" t="s">
        <v>52</v>
      </c>
      <c r="B11" s="19">
        <v>56.40234</v>
      </c>
      <c r="C11" s="15">
        <f>B11+'[1]NL-22'!C11</f>
        <v>81.22234</v>
      </c>
      <c r="D11" s="19">
        <v>1.65761</v>
      </c>
      <c r="E11" s="15">
        <f>D11+'[1]NL-22'!E11</f>
        <v>11.33761</v>
      </c>
      <c r="F11" s="19">
        <v>0</v>
      </c>
      <c r="G11" s="15">
        <f>F11+'[1]NL-22'!G11</f>
        <v>0</v>
      </c>
      <c r="H11" s="19">
        <v>0</v>
      </c>
      <c r="I11" s="15">
        <f>H11+'[1]NL-22'!I11</f>
        <v>0</v>
      </c>
      <c r="J11" s="19">
        <v>17.64173</v>
      </c>
      <c r="K11" s="15">
        <f>J11+'[1]NL-22'!K11</f>
        <v>55.90173</v>
      </c>
      <c r="L11" s="73">
        <v>119.74</v>
      </c>
      <c r="M11" s="15">
        <f>L11+'[1]NL-22'!M11</f>
        <v>552.5</v>
      </c>
      <c r="N11" s="75">
        <v>100.85223</v>
      </c>
      <c r="O11" s="15">
        <f>N11+'[1]NL-22'!O11</f>
        <v>370.21223000000003</v>
      </c>
      <c r="P11" s="19">
        <v>2.14434</v>
      </c>
      <c r="Q11" s="15">
        <f>P11+'[1]NL-22'!Q11</f>
        <v>8.16434</v>
      </c>
      <c r="R11" s="19">
        <v>0.53947</v>
      </c>
      <c r="S11" s="15">
        <f>R11+'[1]NL-22'!S11</f>
        <v>0.71947</v>
      </c>
      <c r="T11" s="73">
        <v>1.05</v>
      </c>
      <c r="U11" s="15">
        <f>T11+'[1]NL-22'!U11</f>
        <v>2.42</v>
      </c>
      <c r="V11" s="19">
        <v>0</v>
      </c>
      <c r="W11" s="15">
        <f>V11+'[1]NL-22'!W11</f>
        <v>0</v>
      </c>
      <c r="X11" s="15">
        <v>0</v>
      </c>
      <c r="Y11" s="15">
        <f>X11+'[1]NL-22'!Y11</f>
        <v>0</v>
      </c>
      <c r="Z11" s="19">
        <v>6.97535</v>
      </c>
      <c r="AA11" s="15">
        <f>Z11+'[1]NL-22'!AA11</f>
        <v>23.45535</v>
      </c>
      <c r="AB11" s="15">
        <f aca="true" t="shared" si="0" ref="AB11:AB17">B11+D11+F11+J11+L11+N11+P11+R11+T11+V11+X11+Z11+H11</f>
        <v>307.00307</v>
      </c>
      <c r="AC11" s="15">
        <f>AB11+'[1]NL-22'!AC11</f>
        <v>1105.93307</v>
      </c>
    </row>
    <row r="12" spans="1:29" ht="12.75">
      <c r="A12" s="14" t="s">
        <v>53</v>
      </c>
      <c r="B12" s="19">
        <v>185.3075601</v>
      </c>
      <c r="C12" s="15">
        <f>B12+'[1]NL-22'!C12</f>
        <v>955.6575601</v>
      </c>
      <c r="D12" s="19">
        <v>36.22807</v>
      </c>
      <c r="E12" s="15">
        <f>D12+'[1]NL-22'!E12</f>
        <v>223.13807</v>
      </c>
      <c r="F12" s="19">
        <v>1.04087</v>
      </c>
      <c r="G12" s="15">
        <f>F12+'[1]NL-22'!G12</f>
        <v>23.82087</v>
      </c>
      <c r="H12" s="19">
        <v>0</v>
      </c>
      <c r="I12" s="15">
        <f>H12+'[1]NL-22'!I12</f>
        <v>0</v>
      </c>
      <c r="J12" s="19">
        <v>187.78272</v>
      </c>
      <c r="K12" s="15">
        <f>J12+'[1]NL-22'!K12</f>
        <v>816.1927200000001</v>
      </c>
      <c r="L12" s="73">
        <v>1499.85</v>
      </c>
      <c r="M12" s="15">
        <f>L12+'[1]NL-22'!M12</f>
        <v>4631.13</v>
      </c>
      <c r="N12" s="75">
        <v>1599.96399</v>
      </c>
      <c r="O12" s="15">
        <f>N12+'[1]NL-22'!O12</f>
        <v>5295.24399</v>
      </c>
      <c r="P12" s="19">
        <v>26.1354</v>
      </c>
      <c r="Q12" s="15">
        <f>P12+'[1]NL-22'!Q12</f>
        <v>110.3954</v>
      </c>
      <c r="R12" s="19">
        <v>14.37831</v>
      </c>
      <c r="S12" s="15">
        <f>R12+'[1]NL-22'!S12</f>
        <v>111.56831</v>
      </c>
      <c r="T12" s="73">
        <v>209.1</v>
      </c>
      <c r="U12" s="15">
        <f>T12+'[1]NL-22'!U12</f>
        <v>720.5999999999999</v>
      </c>
      <c r="V12" s="19">
        <v>0.04614</v>
      </c>
      <c r="W12" s="15">
        <f>V12+'[1]NL-22'!W12</f>
        <v>1.44614</v>
      </c>
      <c r="X12" s="15">
        <v>0</v>
      </c>
      <c r="Y12" s="15">
        <f>X12+'[1]NL-22'!Y12</f>
        <v>0</v>
      </c>
      <c r="Z12" s="19">
        <v>133.32369</v>
      </c>
      <c r="AA12" s="15">
        <f>Z12+'[1]NL-22'!AA12</f>
        <v>508.81369</v>
      </c>
      <c r="AB12" s="15">
        <f t="shared" si="0"/>
        <v>3893.1567501</v>
      </c>
      <c r="AC12" s="15">
        <f>AB12+'[1]NL-22'!AC12</f>
        <v>13398.006750100001</v>
      </c>
    </row>
    <row r="13" spans="1:29" ht="12.75">
      <c r="A13" s="14" t="s">
        <v>54</v>
      </c>
      <c r="B13" s="19">
        <v>283.6808117</v>
      </c>
      <c r="C13" s="15">
        <f>B13+'[1]NL-22'!C13</f>
        <v>853.8608117000001</v>
      </c>
      <c r="D13" s="19">
        <v>54.00459</v>
      </c>
      <c r="E13" s="15">
        <f>D13+'[1]NL-22'!E13</f>
        <v>261.52459</v>
      </c>
      <c r="F13" s="19">
        <v>0</v>
      </c>
      <c r="G13" s="15">
        <f>F13+'[1]NL-22'!G13</f>
        <v>0.62</v>
      </c>
      <c r="H13" s="19">
        <v>0</v>
      </c>
      <c r="I13" s="15">
        <f>H13+'[1]NL-22'!I13</f>
        <v>1.41</v>
      </c>
      <c r="J13" s="19">
        <v>193.7695473</v>
      </c>
      <c r="K13" s="15">
        <f>J13+'[1]NL-22'!K13</f>
        <v>556.5095473</v>
      </c>
      <c r="L13" s="73">
        <v>966.81</v>
      </c>
      <c r="M13" s="15">
        <f>L13+'[1]NL-22'!M13</f>
        <v>3514.87</v>
      </c>
      <c r="N13" s="75">
        <v>1480.5504099999998</v>
      </c>
      <c r="O13" s="15">
        <f>N13+'[1]NL-22'!O13</f>
        <v>4566.98041</v>
      </c>
      <c r="P13" s="19">
        <v>33.10699</v>
      </c>
      <c r="Q13" s="15">
        <f>P13+'[1]NL-22'!Q13</f>
        <v>169.62698999999998</v>
      </c>
      <c r="R13" s="19">
        <v>19.43564</v>
      </c>
      <c r="S13" s="15">
        <f>R13+'[1]NL-22'!S13</f>
        <v>245.51564000000002</v>
      </c>
      <c r="T13" s="73">
        <v>170.17</v>
      </c>
      <c r="U13" s="15">
        <f>T13+'[1]NL-22'!U13</f>
        <v>665.87</v>
      </c>
      <c r="V13" s="19">
        <v>0.26601</v>
      </c>
      <c r="W13" s="15">
        <f>V13+'[1]NL-22'!W13</f>
        <v>1.61601</v>
      </c>
      <c r="X13" s="15">
        <v>0</v>
      </c>
      <c r="Y13" s="15">
        <f>X13+'[1]NL-22'!Y13</f>
        <v>0</v>
      </c>
      <c r="Z13" s="19">
        <v>221.9780331</v>
      </c>
      <c r="AA13" s="15">
        <f>Z13+'[1]NL-22'!AA13</f>
        <v>1267.1280331</v>
      </c>
      <c r="AB13" s="15">
        <f t="shared" si="0"/>
        <v>3423.7720321</v>
      </c>
      <c r="AC13" s="15">
        <f>AB13+'[1]NL-22'!AC13</f>
        <v>12105.5320321</v>
      </c>
    </row>
    <row r="14" spans="1:29" ht="12.75">
      <c r="A14" s="14" t="s">
        <v>55</v>
      </c>
      <c r="B14" s="19">
        <v>108.85559</v>
      </c>
      <c r="C14" s="15">
        <f>B14+'[1]NL-22'!C14</f>
        <v>690.0155900000001</v>
      </c>
      <c r="D14" s="19">
        <v>63.97626</v>
      </c>
      <c r="E14" s="15">
        <f>D14+'[1]NL-22'!E14</f>
        <v>263.91626</v>
      </c>
      <c r="F14" s="19">
        <v>0</v>
      </c>
      <c r="G14" s="15">
        <f>F14+'[1]NL-22'!G14</f>
        <v>0</v>
      </c>
      <c r="H14" s="19">
        <v>0</v>
      </c>
      <c r="I14" s="15">
        <f>H14+'[1]NL-22'!I14</f>
        <v>11.66</v>
      </c>
      <c r="J14" s="19">
        <v>78.26642</v>
      </c>
      <c r="K14" s="15">
        <f>J14+'[1]NL-22'!K14</f>
        <v>305.95642</v>
      </c>
      <c r="L14" s="73">
        <v>728.79</v>
      </c>
      <c r="M14" s="15">
        <f>L14+'[1]NL-22'!M14</f>
        <v>2587.5299999999997</v>
      </c>
      <c r="N14" s="75">
        <v>1520.45669</v>
      </c>
      <c r="O14" s="15">
        <f>N14+'[1]NL-22'!O14</f>
        <v>4441.84669</v>
      </c>
      <c r="P14" s="19">
        <v>51.23811</v>
      </c>
      <c r="Q14" s="15">
        <f>P14+'[1]NL-22'!Q14</f>
        <v>202.22811000000002</v>
      </c>
      <c r="R14" s="19">
        <v>21.66743</v>
      </c>
      <c r="S14" s="15">
        <f>R14+'[1]NL-22'!S14</f>
        <v>96.27743</v>
      </c>
      <c r="T14" s="73">
        <v>804.64</v>
      </c>
      <c r="U14" s="15">
        <f>T14+'[1]NL-22'!U14</f>
        <v>1322.76</v>
      </c>
      <c r="V14" s="19">
        <v>0.45597000000000004</v>
      </c>
      <c r="W14" s="15">
        <f>V14+'[1]NL-22'!W14</f>
        <v>2.8159700000000005</v>
      </c>
      <c r="X14" s="15">
        <v>0</v>
      </c>
      <c r="Y14" s="15">
        <f>X14+'[1]NL-22'!Y14</f>
        <v>0</v>
      </c>
      <c r="Z14" s="19">
        <v>127.27744</v>
      </c>
      <c r="AA14" s="15">
        <f>Z14+'[1]NL-22'!AA14</f>
        <v>3543.56744</v>
      </c>
      <c r="AB14" s="15">
        <f t="shared" si="0"/>
        <v>3505.6239099999993</v>
      </c>
      <c r="AC14" s="15">
        <f>AB14+'[1]NL-22'!AC14</f>
        <v>13468.57391</v>
      </c>
    </row>
    <row r="15" spans="1:29" ht="12.75">
      <c r="A15" s="14" t="s">
        <v>56</v>
      </c>
      <c r="B15" s="19">
        <v>34.2589</v>
      </c>
      <c r="C15" s="15">
        <f>B15+'[1]NL-22'!C15</f>
        <v>240.8789</v>
      </c>
      <c r="D15" s="19">
        <v>5.59316</v>
      </c>
      <c r="E15" s="15">
        <f>D15+'[1]NL-22'!E15</f>
        <v>47.353159999999995</v>
      </c>
      <c r="F15" s="19">
        <v>97.208</v>
      </c>
      <c r="G15" s="15">
        <f>F15+'[1]NL-22'!G15</f>
        <v>456.308</v>
      </c>
      <c r="H15" s="19">
        <v>0</v>
      </c>
      <c r="I15" s="15">
        <f>H15+'[1]NL-22'!I15</f>
        <v>0</v>
      </c>
      <c r="J15" s="19">
        <v>55.62876</v>
      </c>
      <c r="K15" s="15">
        <f>J15+'[1]NL-22'!K15</f>
        <v>130.01876</v>
      </c>
      <c r="L15" s="73">
        <v>91.61</v>
      </c>
      <c r="M15" s="15">
        <f>L15+'[1]NL-22'!M15</f>
        <v>332.99</v>
      </c>
      <c r="N15" s="75">
        <v>249.59129</v>
      </c>
      <c r="O15" s="15">
        <f>N15+'[1]NL-22'!O15</f>
        <v>742.78129</v>
      </c>
      <c r="P15" s="19">
        <v>2.42856</v>
      </c>
      <c r="Q15" s="15">
        <f>P15+'[1]NL-22'!Q15</f>
        <v>27.598560000000003</v>
      </c>
      <c r="R15" s="19">
        <v>6.21042</v>
      </c>
      <c r="S15" s="15">
        <f>R15+'[1]NL-22'!S15</f>
        <v>45.980419999999995</v>
      </c>
      <c r="T15" s="73">
        <v>57.16</v>
      </c>
      <c r="U15" s="15">
        <f>T15+'[1]NL-22'!U15</f>
        <v>255.17999999999998</v>
      </c>
      <c r="V15" s="19">
        <v>0.52037</v>
      </c>
      <c r="W15" s="15">
        <f>V15+'[1]NL-22'!W15</f>
        <v>3.8203699999999996</v>
      </c>
      <c r="X15" s="15">
        <v>0</v>
      </c>
      <c r="Y15" s="15">
        <f>X15+'[1]NL-22'!Y15</f>
        <v>0</v>
      </c>
      <c r="Z15" s="19">
        <v>16.13916</v>
      </c>
      <c r="AA15" s="15">
        <f>Z15+'[1]NL-22'!AA15</f>
        <v>74.00916</v>
      </c>
      <c r="AB15" s="15">
        <f t="shared" si="0"/>
        <v>616.3486199999998</v>
      </c>
      <c r="AC15" s="15">
        <f>AB15+'[1]NL-22'!AC15</f>
        <v>2356.9186199999995</v>
      </c>
    </row>
    <row r="16" spans="1:29" ht="12.75">
      <c r="A16" s="14" t="s">
        <v>57</v>
      </c>
      <c r="B16" s="19">
        <v>1211.8537954</v>
      </c>
      <c r="C16" s="15">
        <f>B16+'[1]NL-22'!C16</f>
        <v>8861.8737954</v>
      </c>
      <c r="D16" s="19">
        <v>328.3764925</v>
      </c>
      <c r="E16" s="15">
        <f>D16+'[1]NL-22'!E16</f>
        <v>1597.5264925000001</v>
      </c>
      <c r="F16" s="19">
        <v>-317.370415</v>
      </c>
      <c r="G16" s="15">
        <f>F16+'[1]NL-22'!G16</f>
        <v>621.549585</v>
      </c>
      <c r="H16" s="19">
        <v>3.32263</v>
      </c>
      <c r="I16" s="15">
        <f>H16+'[1]NL-22'!I16</f>
        <v>15.50263</v>
      </c>
      <c r="J16" s="19">
        <v>299.3151231</v>
      </c>
      <c r="K16" s="15">
        <f>J16+'[1]NL-22'!K16</f>
        <v>1437.4851231</v>
      </c>
      <c r="L16" s="73">
        <v>2510.68</v>
      </c>
      <c r="M16" s="15">
        <f>L16+'[1]NL-22'!M16</f>
        <v>7790.459999999999</v>
      </c>
      <c r="N16" s="75">
        <v>2579.47336</v>
      </c>
      <c r="O16" s="15">
        <f>N16+'[1]NL-22'!O16</f>
        <v>8411.74336</v>
      </c>
      <c r="P16" s="19">
        <v>202.30893</v>
      </c>
      <c r="Q16" s="15">
        <f>P16+'[1]NL-22'!Q16</f>
        <v>1204.83893</v>
      </c>
      <c r="R16" s="19">
        <v>335.96</v>
      </c>
      <c r="S16" s="15">
        <f>R16+'[1]NL-22'!S16</f>
        <v>1390.8400000000001</v>
      </c>
      <c r="T16" s="73">
        <v>6063.61</v>
      </c>
      <c r="U16" s="15">
        <f>T16+'[1]NL-22'!U16</f>
        <v>20709.57</v>
      </c>
      <c r="V16" s="19">
        <v>13.11324</v>
      </c>
      <c r="W16" s="15">
        <f>V16+'[1]NL-22'!W16</f>
        <v>69.43324</v>
      </c>
      <c r="X16" s="15">
        <v>0</v>
      </c>
      <c r="Y16" s="15">
        <f>X16+'[1]NL-22'!Y16</f>
        <v>0</v>
      </c>
      <c r="Z16" s="19">
        <v>1043.4372142</v>
      </c>
      <c r="AA16" s="15">
        <f>Z16+'[1]NL-22'!AA16</f>
        <v>4658.3372142</v>
      </c>
      <c r="AB16" s="15">
        <f t="shared" si="0"/>
        <v>14274.080370200001</v>
      </c>
      <c r="AC16" s="15">
        <f>AB16+'[1]NL-22'!AC16</f>
        <v>56769.1603702</v>
      </c>
    </row>
    <row r="17" spans="1:29" ht="12.75">
      <c r="A17" s="14" t="s">
        <v>58</v>
      </c>
      <c r="B17" s="19">
        <v>1112.5110105</v>
      </c>
      <c r="C17" s="15">
        <f>B17+'[1]NL-22'!C17</f>
        <v>4607.9110105</v>
      </c>
      <c r="D17" s="19">
        <v>101.55712</v>
      </c>
      <c r="E17" s="15">
        <f>D17+'[1]NL-22'!E17</f>
        <v>633.45712</v>
      </c>
      <c r="F17" s="19">
        <v>25.10195</v>
      </c>
      <c r="G17" s="15">
        <f>F17+'[1]NL-22'!G17</f>
        <v>55.76195</v>
      </c>
      <c r="H17" s="19">
        <v>54.55055</v>
      </c>
      <c r="I17" s="15">
        <f>H17+'[1]NL-22'!I17</f>
        <v>416.32054999999997</v>
      </c>
      <c r="J17" s="19">
        <v>234.94184</v>
      </c>
      <c r="K17" s="15">
        <f>J17+'[1]NL-22'!K17</f>
        <v>598.9818399999999</v>
      </c>
      <c r="L17" s="73">
        <v>979.47</v>
      </c>
      <c r="M17" s="15">
        <f>L17+'[1]NL-22'!M17</f>
        <v>3438.7700000000004</v>
      </c>
      <c r="N17" s="75">
        <v>1323.8035599999998</v>
      </c>
      <c r="O17" s="15">
        <f>N17+'[1]NL-22'!O17</f>
        <v>4264.02356</v>
      </c>
      <c r="P17" s="19">
        <v>90.3157</v>
      </c>
      <c r="Q17" s="15">
        <f>P17+'[1]NL-22'!Q17</f>
        <v>395.0157</v>
      </c>
      <c r="R17" s="19">
        <v>149.76413</v>
      </c>
      <c r="S17" s="15">
        <f>R17+'[1]NL-22'!S17</f>
        <v>495.58412999999996</v>
      </c>
      <c r="T17" s="73">
        <v>2689.37</v>
      </c>
      <c r="U17" s="15">
        <f>T17+'[1]NL-22'!U17</f>
        <v>6594.9</v>
      </c>
      <c r="V17" s="19">
        <v>2.68255</v>
      </c>
      <c r="W17" s="15">
        <f>V17+'[1]NL-22'!W17</f>
        <v>16.11255</v>
      </c>
      <c r="X17" s="15">
        <v>0</v>
      </c>
      <c r="Y17" s="15">
        <f>X17+'[1]NL-22'!Y17</f>
        <v>0</v>
      </c>
      <c r="Z17" s="19">
        <v>1036.80241</v>
      </c>
      <c r="AA17" s="15">
        <f>Z17+'[1]NL-22'!AA17</f>
        <v>2664.46241</v>
      </c>
      <c r="AB17" s="15">
        <f t="shared" si="0"/>
        <v>7800.8708205</v>
      </c>
      <c r="AC17" s="15">
        <f>AB17+'[1]NL-22'!AC17</f>
        <v>24181.3008205</v>
      </c>
    </row>
    <row r="18" spans="1:29" ht="12.75">
      <c r="A18" s="14" t="s">
        <v>59</v>
      </c>
      <c r="B18" s="19">
        <v>487.42242</v>
      </c>
      <c r="C18" s="15">
        <f>B18+'[1]NL-22'!C18</f>
        <v>2130.51242</v>
      </c>
      <c r="D18" s="19">
        <v>15.10824</v>
      </c>
      <c r="E18" s="15">
        <f>D18+'[1]NL-22'!E18</f>
        <v>87.23823999999999</v>
      </c>
      <c r="F18" s="19">
        <v>0</v>
      </c>
      <c r="G18" s="15">
        <f>F18+'[1]NL-22'!G18</f>
        <v>0.59</v>
      </c>
      <c r="H18" s="19">
        <v>0</v>
      </c>
      <c r="I18" s="15">
        <f>H18+'[1]NL-22'!I18</f>
        <v>0</v>
      </c>
      <c r="J18" s="19">
        <v>140.55007</v>
      </c>
      <c r="K18" s="15">
        <f>J18+'[1]NL-22'!K18</f>
        <v>470.37007</v>
      </c>
      <c r="L18" s="73">
        <v>454.31</v>
      </c>
      <c r="M18" s="15">
        <f>L18+'[1]NL-22'!M18</f>
        <v>1801.3</v>
      </c>
      <c r="N18" s="75">
        <v>936.36748</v>
      </c>
      <c r="O18" s="15">
        <f>N18+'[1]NL-22'!O18</f>
        <v>3342.0474799999997</v>
      </c>
      <c r="P18" s="19">
        <v>34.48263</v>
      </c>
      <c r="Q18" s="15">
        <f>P18+'[1]NL-22'!Q18</f>
        <v>151.48263</v>
      </c>
      <c r="R18" s="19">
        <v>6.84156</v>
      </c>
      <c r="S18" s="15">
        <f>R18+'[1]NL-22'!S18</f>
        <v>35.13156</v>
      </c>
      <c r="T18" s="73">
        <v>29.53</v>
      </c>
      <c r="U18" s="15">
        <f>T18+'[1]NL-22'!U18</f>
        <v>86.65</v>
      </c>
      <c r="V18" s="19">
        <v>0.21572000000000002</v>
      </c>
      <c r="W18" s="15">
        <f>V18+'[1]NL-22'!W18</f>
        <v>0.6857200000000001</v>
      </c>
      <c r="X18" s="15">
        <v>0</v>
      </c>
      <c r="Y18" s="15">
        <f>X18+'[1]NL-22'!Y18</f>
        <v>0</v>
      </c>
      <c r="Z18" s="19">
        <v>175.48846</v>
      </c>
      <c r="AA18" s="15">
        <f>Z18+'[1]NL-22'!AA18</f>
        <v>660.52846</v>
      </c>
      <c r="AB18" s="15">
        <f aca="true" t="shared" si="1" ref="AB18:AB45">B18+D18+F18+J18+L18+N18+P18+R18+T18+V18+X18+Z18+H18</f>
        <v>2280.31658</v>
      </c>
      <c r="AC18" s="15">
        <f>AB18+'[1]NL-22'!AC18</f>
        <v>8766.53658</v>
      </c>
    </row>
    <row r="19" spans="1:29" ht="12.75">
      <c r="A19" s="14" t="s">
        <v>60</v>
      </c>
      <c r="B19" s="19">
        <v>85.05495</v>
      </c>
      <c r="C19" s="15">
        <f>B19+'[1]NL-22'!C19</f>
        <v>917.61495</v>
      </c>
      <c r="D19" s="19">
        <v>11.48453</v>
      </c>
      <c r="E19" s="15">
        <f>D19+'[1]NL-22'!E19</f>
        <v>177.09453000000002</v>
      </c>
      <c r="F19" s="19">
        <v>0.26274000000000003</v>
      </c>
      <c r="G19" s="15">
        <f>F19+'[1]NL-22'!G19</f>
        <v>0.26274000000000003</v>
      </c>
      <c r="H19" s="19">
        <v>0</v>
      </c>
      <c r="I19" s="15">
        <f>H19+'[1]NL-22'!I19</f>
        <v>0</v>
      </c>
      <c r="J19" s="19">
        <v>116.16308</v>
      </c>
      <c r="K19" s="15">
        <f>J19+'[1]NL-22'!K19</f>
        <v>476.25307999999995</v>
      </c>
      <c r="L19" s="73">
        <v>248.08</v>
      </c>
      <c r="M19" s="15">
        <f>L19+'[1]NL-22'!M19</f>
        <v>985.24</v>
      </c>
      <c r="N19" s="75">
        <v>591.80573</v>
      </c>
      <c r="O19" s="15">
        <f>N19+'[1]NL-22'!O19</f>
        <v>2023.11573</v>
      </c>
      <c r="P19" s="19">
        <v>10.69593</v>
      </c>
      <c r="Q19" s="15">
        <f>P19+'[1]NL-22'!Q19</f>
        <v>49.77593</v>
      </c>
      <c r="R19" s="19">
        <v>1.02384</v>
      </c>
      <c r="S19" s="15">
        <f>R19+'[1]NL-22'!S19</f>
        <v>445.48384</v>
      </c>
      <c r="T19" s="73">
        <v>32.37</v>
      </c>
      <c r="U19" s="15">
        <f>T19+'[1]NL-22'!U19</f>
        <v>88.12</v>
      </c>
      <c r="V19" s="19">
        <v>0</v>
      </c>
      <c r="W19" s="15">
        <f>V19+'[1]NL-22'!W19</f>
        <v>0.29000000000000004</v>
      </c>
      <c r="X19" s="15">
        <v>0</v>
      </c>
      <c r="Y19" s="15">
        <f>X19+'[1]NL-22'!Y19</f>
        <v>0</v>
      </c>
      <c r="Z19" s="19">
        <v>72.96327</v>
      </c>
      <c r="AA19" s="15">
        <f>Z19+'[1]NL-22'!AA19</f>
        <v>243.26327</v>
      </c>
      <c r="AB19" s="15">
        <f t="shared" si="1"/>
        <v>1169.90407</v>
      </c>
      <c r="AC19" s="15">
        <f>AB19+'[1]NL-22'!AC19</f>
        <v>5406.514069999999</v>
      </c>
    </row>
    <row r="20" spans="1:29" ht="12.75">
      <c r="A20" s="14" t="s">
        <v>61</v>
      </c>
      <c r="B20" s="19">
        <v>152.955695</v>
      </c>
      <c r="C20" s="15">
        <f>B20+'[1]NL-22'!C20</f>
        <v>462.225695</v>
      </c>
      <c r="D20" s="19">
        <v>16.49326</v>
      </c>
      <c r="E20" s="15">
        <f>D20+'[1]NL-22'!E20</f>
        <v>47.71326</v>
      </c>
      <c r="F20" s="19">
        <v>0</v>
      </c>
      <c r="G20" s="15">
        <f>F20+'[1]NL-22'!G20</f>
        <v>0</v>
      </c>
      <c r="H20" s="19">
        <v>0</v>
      </c>
      <c r="I20" s="15">
        <f>H20+'[1]NL-22'!I20</f>
        <v>0.97</v>
      </c>
      <c r="J20" s="19">
        <v>57.27866</v>
      </c>
      <c r="K20" s="15">
        <f>J20+'[1]NL-22'!K20</f>
        <v>300.69866</v>
      </c>
      <c r="L20" s="73">
        <v>291.36</v>
      </c>
      <c r="M20" s="15">
        <f>L20+'[1]NL-22'!M20</f>
        <v>1059.0700000000002</v>
      </c>
      <c r="N20" s="75">
        <v>655.00697</v>
      </c>
      <c r="O20" s="15">
        <f>N20+'[1]NL-22'!O20</f>
        <v>1992.50697</v>
      </c>
      <c r="P20" s="19">
        <v>12.94354</v>
      </c>
      <c r="Q20" s="15">
        <f>P20+'[1]NL-22'!Q20</f>
        <v>48.54354</v>
      </c>
      <c r="R20" s="19">
        <v>27.83852</v>
      </c>
      <c r="S20" s="15">
        <f>R20+'[1]NL-22'!S20</f>
        <v>201.99851999999998</v>
      </c>
      <c r="T20" s="73">
        <v>44.05</v>
      </c>
      <c r="U20" s="15">
        <f>T20+'[1]NL-22'!U20</f>
        <v>160.71999999999997</v>
      </c>
      <c r="V20" s="19">
        <v>0.04365</v>
      </c>
      <c r="W20" s="15">
        <f>V20+'[1]NL-22'!W20</f>
        <v>0.62365</v>
      </c>
      <c r="X20" s="15">
        <v>0</v>
      </c>
      <c r="Y20" s="15">
        <f>X20+'[1]NL-22'!Y20</f>
        <v>0</v>
      </c>
      <c r="Z20" s="19">
        <v>91.15353</v>
      </c>
      <c r="AA20" s="15">
        <f>Z20+'[1]NL-22'!AA20</f>
        <v>346.92353</v>
      </c>
      <c r="AB20" s="15">
        <f t="shared" si="1"/>
        <v>1349.1238250000001</v>
      </c>
      <c r="AC20" s="15">
        <f>AB20+'[1]NL-22'!AC20</f>
        <v>4621.993825</v>
      </c>
    </row>
    <row r="21" spans="1:29" ht="12.75">
      <c r="A21" s="14" t="s">
        <v>62</v>
      </c>
      <c r="B21" s="19">
        <v>1404.9390895</v>
      </c>
      <c r="C21" s="15">
        <f>B21+'[1]NL-22'!C21</f>
        <v>4085.5890895000002</v>
      </c>
      <c r="D21" s="19">
        <v>258.327489</v>
      </c>
      <c r="E21" s="15">
        <f>D21+'[1]NL-22'!E21</f>
        <v>1412.517489</v>
      </c>
      <c r="F21" s="19">
        <v>19.53365</v>
      </c>
      <c r="G21" s="15">
        <f>F21+'[1]NL-22'!G21</f>
        <v>94.36365</v>
      </c>
      <c r="H21" s="19">
        <v>27.31783</v>
      </c>
      <c r="I21" s="15">
        <f>H21+'[1]NL-22'!I21</f>
        <v>88.27783</v>
      </c>
      <c r="J21" s="19">
        <v>350.02063802</v>
      </c>
      <c r="K21" s="15">
        <f>J21+'[1]NL-22'!K21</f>
        <v>1194.94063802</v>
      </c>
      <c r="L21" s="73">
        <v>1872.56</v>
      </c>
      <c r="M21" s="15">
        <f>L21+'[1]NL-22'!M21</f>
        <v>8493.089999999998</v>
      </c>
      <c r="N21" s="75">
        <v>2914.20134</v>
      </c>
      <c r="O21" s="15">
        <f>N21+'[1]NL-22'!O21</f>
        <v>12069.071339999999</v>
      </c>
      <c r="P21" s="19">
        <v>393.09782</v>
      </c>
      <c r="Q21" s="15">
        <f>P21+'[1]NL-22'!Q21</f>
        <v>1165.18782</v>
      </c>
      <c r="R21" s="19">
        <v>145.5788565</v>
      </c>
      <c r="S21" s="15">
        <f>R21+'[1]NL-22'!S21</f>
        <v>785.1788565</v>
      </c>
      <c r="T21" s="73">
        <v>8172.7</v>
      </c>
      <c r="U21" s="15">
        <f>T21+'[1]NL-22'!U21</f>
        <v>25937.79</v>
      </c>
      <c r="V21" s="19">
        <v>13.28894</v>
      </c>
      <c r="W21" s="15">
        <f>V21+'[1]NL-22'!W21</f>
        <v>83.86894000000001</v>
      </c>
      <c r="X21" s="15">
        <v>0</v>
      </c>
      <c r="Y21" s="15">
        <f>X21+'[1]NL-22'!Y21</f>
        <v>0</v>
      </c>
      <c r="Z21" s="19">
        <v>436.2600235</v>
      </c>
      <c r="AA21" s="15">
        <f>Z21+'[1]NL-22'!AA21</f>
        <v>2403.7400235</v>
      </c>
      <c r="AB21" s="15">
        <f t="shared" si="1"/>
        <v>16007.825676520002</v>
      </c>
      <c r="AC21" s="15">
        <f>AB21+'[1]NL-22'!AC21</f>
        <v>57813.61567652</v>
      </c>
    </row>
    <row r="22" spans="1:29" ht="12.75">
      <c r="A22" s="14" t="s">
        <v>63</v>
      </c>
      <c r="B22" s="19">
        <v>328.6121738</v>
      </c>
      <c r="C22" s="15">
        <f>B22+'[1]NL-22'!C22</f>
        <v>1248.6821738</v>
      </c>
      <c r="D22" s="19">
        <v>37.49848</v>
      </c>
      <c r="E22" s="15">
        <f>D22+'[1]NL-22'!E22</f>
        <v>167.88848000000002</v>
      </c>
      <c r="F22" s="19">
        <v>15.21571</v>
      </c>
      <c r="G22" s="15">
        <f>F22+'[1]NL-22'!G22</f>
        <v>73.04571</v>
      </c>
      <c r="H22" s="19">
        <v>11.26</v>
      </c>
      <c r="I22" s="15">
        <f>H22+'[1]NL-22'!I22</f>
        <v>85.61</v>
      </c>
      <c r="J22" s="19">
        <v>438.90135</v>
      </c>
      <c r="K22" s="15">
        <f>J22+'[1]NL-22'!K22</f>
        <v>1655.3913499999999</v>
      </c>
      <c r="L22" s="73">
        <v>2208.91</v>
      </c>
      <c r="M22" s="15">
        <f>L22+'[1]NL-22'!M22</f>
        <v>11563.449999999999</v>
      </c>
      <c r="N22" s="75">
        <v>5206.94</v>
      </c>
      <c r="O22" s="15">
        <f>N22+'[1]NL-22'!O22</f>
        <v>20034.739999999998</v>
      </c>
      <c r="P22" s="19">
        <v>57.3653235</v>
      </c>
      <c r="Q22" s="15">
        <f>P22+'[1]NL-22'!Q22</f>
        <v>247.2353235</v>
      </c>
      <c r="R22" s="19">
        <v>105.27066</v>
      </c>
      <c r="S22" s="15">
        <f>R22+'[1]NL-22'!S22</f>
        <v>432.33066</v>
      </c>
      <c r="T22" s="73">
        <v>853.38</v>
      </c>
      <c r="U22" s="15">
        <f>T22+'[1]NL-22'!U22</f>
        <v>3599.72</v>
      </c>
      <c r="V22" s="19">
        <v>8.99168</v>
      </c>
      <c r="W22" s="15">
        <f>V22+'[1]NL-22'!W22</f>
        <v>39.20168</v>
      </c>
      <c r="X22" s="15">
        <v>0</v>
      </c>
      <c r="Y22" s="15">
        <f>X22+'[1]NL-22'!Y22</f>
        <v>0</v>
      </c>
      <c r="Z22" s="19">
        <v>411.95546</v>
      </c>
      <c r="AA22" s="15">
        <f>Z22+'[1]NL-22'!AA22</f>
        <v>1793.0054600000003</v>
      </c>
      <c r="AB22" s="15">
        <f t="shared" si="1"/>
        <v>9684.300837299998</v>
      </c>
      <c r="AC22" s="15">
        <f>AB22+'[1]NL-22'!AC22</f>
        <v>40940.30083729999</v>
      </c>
    </row>
    <row r="23" spans="1:29" ht="12.75">
      <c r="A23" s="14" t="s">
        <v>64</v>
      </c>
      <c r="B23" s="19">
        <v>601.30461</v>
      </c>
      <c r="C23" s="15">
        <f>B23+'[1]NL-22'!C23</f>
        <v>2155.07461</v>
      </c>
      <c r="D23" s="19">
        <v>133.99316</v>
      </c>
      <c r="E23" s="15">
        <f>D23+'[1]NL-22'!E23</f>
        <v>666.0631599999999</v>
      </c>
      <c r="F23" s="19">
        <v>0.012</v>
      </c>
      <c r="G23" s="15">
        <f>F23+'[1]NL-22'!G23</f>
        <v>33.702</v>
      </c>
      <c r="H23" s="19">
        <v>0</v>
      </c>
      <c r="I23" s="15">
        <f>H23+'[1]NL-22'!I23</f>
        <v>0</v>
      </c>
      <c r="J23" s="19">
        <v>271.926606</v>
      </c>
      <c r="K23" s="15">
        <f>J23+'[1]NL-22'!K23</f>
        <v>1043.0166060000001</v>
      </c>
      <c r="L23" s="73">
        <v>1618.32</v>
      </c>
      <c r="M23" s="15">
        <f>L23+'[1]NL-22'!M23</f>
        <v>6142.0199999999995</v>
      </c>
      <c r="N23" s="75">
        <v>2337.3907799999997</v>
      </c>
      <c r="O23" s="15">
        <f>N23+'[1]NL-22'!O23</f>
        <v>9242.95078</v>
      </c>
      <c r="P23" s="19">
        <v>118.04298</v>
      </c>
      <c r="Q23" s="15">
        <f>P23+'[1]NL-22'!Q23</f>
        <v>461.63298000000003</v>
      </c>
      <c r="R23" s="19">
        <v>75.07665</v>
      </c>
      <c r="S23" s="15">
        <f>R23+'[1]NL-22'!S23</f>
        <v>250.46665</v>
      </c>
      <c r="T23" s="73">
        <v>1357.38</v>
      </c>
      <c r="U23" s="15">
        <f>T23+'[1]NL-22'!U23</f>
        <v>4327.9</v>
      </c>
      <c r="V23" s="19">
        <v>2.20118</v>
      </c>
      <c r="W23" s="15">
        <f>V23+'[1]NL-22'!W23</f>
        <v>9.16118</v>
      </c>
      <c r="X23" s="15">
        <v>0</v>
      </c>
      <c r="Y23" s="15">
        <f>X23+'[1]NL-22'!Y23</f>
        <v>0</v>
      </c>
      <c r="Z23" s="19">
        <v>481.25333</v>
      </c>
      <c r="AA23" s="15">
        <f>Z23+'[1]NL-22'!AA23</f>
        <v>1819.92333</v>
      </c>
      <c r="AB23" s="15">
        <f t="shared" si="1"/>
        <v>6996.901296</v>
      </c>
      <c r="AC23" s="15">
        <f>AB23+'[1]NL-22'!AC23</f>
        <v>26151.911295999995</v>
      </c>
    </row>
    <row r="24" spans="1:29" ht="12.75">
      <c r="A24" s="14" t="s">
        <v>65</v>
      </c>
      <c r="B24" s="19">
        <v>5206.79</v>
      </c>
      <c r="C24" s="15">
        <f>B24+'[1]NL-22'!C24</f>
        <v>21039.56</v>
      </c>
      <c r="D24" s="19">
        <v>521.38</v>
      </c>
      <c r="E24" s="15">
        <f>D24+'[1]NL-22'!E24</f>
        <v>4723.360000000001</v>
      </c>
      <c r="F24" s="19">
        <v>1736.75</v>
      </c>
      <c r="G24" s="15">
        <f>F24+'[1]NL-22'!G24</f>
        <v>14730.82</v>
      </c>
      <c r="H24" s="19">
        <v>1904.7988512</v>
      </c>
      <c r="I24" s="15">
        <f>H24+'[1]NL-22'!I24</f>
        <v>8787.1588512</v>
      </c>
      <c r="J24" s="19">
        <v>1187.34</v>
      </c>
      <c r="K24" s="15">
        <f>J24+'[1]NL-22'!K24</f>
        <v>5812.41</v>
      </c>
      <c r="L24" s="73">
        <v>3301.82</v>
      </c>
      <c r="M24" s="15">
        <f>L24+'[1]NL-22'!M24</f>
        <v>12252.07</v>
      </c>
      <c r="N24" s="75">
        <v>1947.314112</v>
      </c>
      <c r="O24" s="15">
        <f>N24+'[1]NL-22'!O24</f>
        <v>10565.004111999999</v>
      </c>
      <c r="P24" s="19">
        <v>658.5347045</v>
      </c>
      <c r="Q24" s="15">
        <f>P24+'[1]NL-22'!Q24</f>
        <v>3017.6847045</v>
      </c>
      <c r="R24" s="19">
        <v>765.7164275</v>
      </c>
      <c r="S24" s="15">
        <f>R24+'[1]NL-22'!S24</f>
        <v>2711.6064275</v>
      </c>
      <c r="T24" s="73">
        <v>12765.49</v>
      </c>
      <c r="U24" s="15">
        <f>T24+'[1]NL-22'!U24</f>
        <v>54915.27</v>
      </c>
      <c r="V24" s="19">
        <v>24.01964</v>
      </c>
      <c r="W24" s="15">
        <f>V24+'[1]NL-22'!W24</f>
        <v>93.93964</v>
      </c>
      <c r="X24" s="15">
        <v>0</v>
      </c>
      <c r="Y24" s="15">
        <f>X24+'[1]NL-22'!Y24</f>
        <v>0</v>
      </c>
      <c r="Z24" s="19">
        <v>968.8169165</v>
      </c>
      <c r="AA24" s="15">
        <f>Z24+'[1]NL-22'!AA24</f>
        <v>7521.766916499999</v>
      </c>
      <c r="AB24" s="15">
        <f t="shared" si="1"/>
        <v>30988.770651699997</v>
      </c>
      <c r="AC24" s="15">
        <f>AB24+'[1]NL-22'!AC24</f>
        <v>146170.65065169998</v>
      </c>
    </row>
    <row r="25" spans="1:29" ht="12.75">
      <c r="A25" s="14" t="s">
        <v>66</v>
      </c>
      <c r="B25" s="19">
        <v>7.64059</v>
      </c>
      <c r="C25" s="15">
        <f>B25+'[1]NL-22'!C25</f>
        <v>22.05059</v>
      </c>
      <c r="D25" s="19">
        <v>0.42663</v>
      </c>
      <c r="E25" s="15">
        <f>D25+'[1]NL-22'!E25</f>
        <v>5.55663</v>
      </c>
      <c r="F25" s="19">
        <v>0</v>
      </c>
      <c r="G25" s="15">
        <f>F25+'[1]NL-22'!G25</f>
        <v>0</v>
      </c>
      <c r="H25" s="19">
        <v>0</v>
      </c>
      <c r="I25" s="15">
        <f>H25+'[1]NL-22'!I25</f>
        <v>0</v>
      </c>
      <c r="J25" s="19">
        <v>50.0808</v>
      </c>
      <c r="K25" s="15">
        <f>J25+'[1]NL-22'!K25</f>
        <v>51.6308</v>
      </c>
      <c r="L25" s="73">
        <v>24.35</v>
      </c>
      <c r="M25" s="15">
        <f>L25+'[1]NL-22'!M25</f>
        <v>88.68</v>
      </c>
      <c r="N25" s="75">
        <v>27.72334</v>
      </c>
      <c r="O25" s="15">
        <f>N25+'[1]NL-22'!O25</f>
        <v>102.95334</v>
      </c>
      <c r="P25" s="19">
        <v>4.81322</v>
      </c>
      <c r="Q25" s="15">
        <f>P25+'[1]NL-22'!Q25</f>
        <v>15.933219999999999</v>
      </c>
      <c r="R25" s="19">
        <v>0.6527400000000001</v>
      </c>
      <c r="S25" s="15">
        <f>R25+'[1]NL-22'!S25</f>
        <v>3.9127400000000003</v>
      </c>
      <c r="T25" s="73">
        <v>4.34</v>
      </c>
      <c r="U25" s="15">
        <f>T25+'[1]NL-22'!U25</f>
        <v>9.23</v>
      </c>
      <c r="V25" s="19">
        <v>0</v>
      </c>
      <c r="W25" s="15">
        <f>V25+'[1]NL-22'!W25</f>
        <v>74.27</v>
      </c>
      <c r="X25" s="15">
        <v>0</v>
      </c>
      <c r="Y25" s="15">
        <f>X25+'[1]NL-22'!Y25</f>
        <v>0</v>
      </c>
      <c r="Z25" s="19">
        <v>4.4019</v>
      </c>
      <c r="AA25" s="15">
        <f>Z25+'[1]NL-22'!AA25</f>
        <v>15.2519</v>
      </c>
      <c r="AB25" s="15">
        <f t="shared" si="1"/>
        <v>124.42922</v>
      </c>
      <c r="AC25" s="15">
        <f>AB25+'[1]NL-22'!AC25</f>
        <v>389.46921999999995</v>
      </c>
    </row>
    <row r="26" spans="1:29" ht="12.75">
      <c r="A26" s="14" t="s">
        <v>67</v>
      </c>
      <c r="B26" s="19">
        <v>41.371326</v>
      </c>
      <c r="C26" s="15">
        <f>B26+'[1]NL-22'!C26</f>
        <v>146.811326</v>
      </c>
      <c r="D26" s="19">
        <v>1.0459</v>
      </c>
      <c r="E26" s="15">
        <f>D26+'[1]NL-22'!E26</f>
        <v>3.4758999999999998</v>
      </c>
      <c r="F26" s="19">
        <v>0</v>
      </c>
      <c r="G26" s="15">
        <f>F26+'[1]NL-22'!G26</f>
        <v>0</v>
      </c>
      <c r="H26" s="19">
        <v>0</v>
      </c>
      <c r="I26" s="15">
        <f>H26+'[1]NL-22'!I26</f>
        <v>0</v>
      </c>
      <c r="J26" s="19">
        <v>84.13682</v>
      </c>
      <c r="K26" s="15">
        <f>J26+'[1]NL-22'!K26</f>
        <v>108.64682</v>
      </c>
      <c r="L26" s="73">
        <v>43.07</v>
      </c>
      <c r="M26" s="15">
        <f>L26+'[1]NL-22'!M26</f>
        <v>199.70999999999998</v>
      </c>
      <c r="N26" s="75">
        <v>75.0064</v>
      </c>
      <c r="O26" s="15">
        <f>N26+'[1]NL-22'!O26</f>
        <v>261.89639999999997</v>
      </c>
      <c r="P26" s="19">
        <v>1.11952</v>
      </c>
      <c r="Q26" s="15">
        <f>P26+'[1]NL-22'!Q26</f>
        <v>3.87952</v>
      </c>
      <c r="R26" s="19">
        <v>0.07426</v>
      </c>
      <c r="S26" s="15">
        <f>R26+'[1]NL-22'!S26</f>
        <v>0.7142600000000001</v>
      </c>
      <c r="T26" s="73">
        <v>7.79</v>
      </c>
      <c r="U26" s="15">
        <f>T26+'[1]NL-22'!U26</f>
        <v>18.29</v>
      </c>
      <c r="V26" s="19">
        <v>0.016970000000000002</v>
      </c>
      <c r="W26" s="15">
        <f>V26+'[1]NL-22'!W26</f>
        <v>0.12697</v>
      </c>
      <c r="X26" s="15">
        <v>0</v>
      </c>
      <c r="Y26" s="15">
        <f>X26+'[1]NL-22'!Y26</f>
        <v>0</v>
      </c>
      <c r="Z26" s="19">
        <v>11.75985</v>
      </c>
      <c r="AA26" s="15">
        <f>Z26+'[1]NL-22'!AA26</f>
        <v>49.50985</v>
      </c>
      <c r="AB26" s="15">
        <f t="shared" si="1"/>
        <v>265.39104599999996</v>
      </c>
      <c r="AC26" s="15">
        <f>AB26+'[1]NL-22'!AC26</f>
        <v>793.0610459999999</v>
      </c>
    </row>
    <row r="27" spans="1:29" ht="12.75">
      <c r="A27" s="14" t="s">
        <v>68</v>
      </c>
      <c r="B27" s="19">
        <v>1.08162</v>
      </c>
      <c r="C27" s="15">
        <f>B27+'[1]NL-22'!C27</f>
        <v>7.46162</v>
      </c>
      <c r="D27" s="19">
        <v>0</v>
      </c>
      <c r="E27" s="15">
        <f>D27+'[1]NL-22'!E27</f>
        <v>0</v>
      </c>
      <c r="F27" s="19">
        <v>0</v>
      </c>
      <c r="G27" s="15">
        <f>F27+'[1]NL-22'!G27</f>
        <v>0</v>
      </c>
      <c r="H27" s="19">
        <v>0</v>
      </c>
      <c r="I27" s="15">
        <f>H27+'[1]NL-22'!I27</f>
        <v>0</v>
      </c>
      <c r="J27" s="19">
        <v>7.90979</v>
      </c>
      <c r="K27" s="15">
        <f>J27+'[1]NL-22'!K27</f>
        <v>17.17979</v>
      </c>
      <c r="L27" s="73">
        <v>21.17</v>
      </c>
      <c r="M27" s="15">
        <f>L27+'[1]NL-22'!M27</f>
        <v>58.54</v>
      </c>
      <c r="N27" s="75">
        <v>49.70592</v>
      </c>
      <c r="O27" s="15">
        <f>N27+'[1]NL-22'!O27</f>
        <v>137.10592</v>
      </c>
      <c r="P27" s="19">
        <v>1.1996</v>
      </c>
      <c r="Q27" s="15">
        <f>P27+'[1]NL-22'!Q27</f>
        <v>2.1396</v>
      </c>
      <c r="R27" s="19">
        <v>0.06263</v>
      </c>
      <c r="S27" s="15">
        <f>R27+'[1]NL-22'!S27</f>
        <v>0.17263</v>
      </c>
      <c r="T27" s="73">
        <v>0</v>
      </c>
      <c r="U27" s="15">
        <f>T27+'[1]NL-22'!U27</f>
        <v>0.03</v>
      </c>
      <c r="V27" s="19">
        <v>0</v>
      </c>
      <c r="W27" s="15">
        <f>V27+'[1]NL-22'!W27</f>
        <v>0</v>
      </c>
      <c r="X27" s="15">
        <v>0</v>
      </c>
      <c r="Y27" s="15">
        <f>X27+'[1]NL-22'!Y27</f>
        <v>0</v>
      </c>
      <c r="Z27" s="19">
        <v>1.36318</v>
      </c>
      <c r="AA27" s="15">
        <f>Z27+'[1]NL-22'!AA27</f>
        <v>16.223180000000003</v>
      </c>
      <c r="AB27" s="15">
        <f t="shared" si="1"/>
        <v>82.49274000000001</v>
      </c>
      <c r="AC27" s="15">
        <f>AB27+'[1]NL-22'!AC27</f>
        <v>238.85274000000004</v>
      </c>
    </row>
    <row r="28" spans="1:29" ht="12.75">
      <c r="A28" s="14" t="s">
        <v>69</v>
      </c>
      <c r="B28" s="19">
        <v>5.39872</v>
      </c>
      <c r="C28" s="15">
        <f>B28+'[1]NL-22'!C28</f>
        <v>30.75872</v>
      </c>
      <c r="D28" s="19">
        <v>0.29583000000000004</v>
      </c>
      <c r="E28" s="15">
        <f>D28+'[1]NL-22'!E28</f>
        <v>2.29583</v>
      </c>
      <c r="F28" s="19">
        <v>0</v>
      </c>
      <c r="G28" s="15">
        <f>F28+'[1]NL-22'!G28</f>
        <v>0</v>
      </c>
      <c r="H28" s="19">
        <v>0</v>
      </c>
      <c r="I28" s="15">
        <f>H28+'[1]NL-22'!I28</f>
        <v>0</v>
      </c>
      <c r="J28" s="19">
        <v>3.66864</v>
      </c>
      <c r="K28" s="15">
        <f>J28+'[1]NL-22'!K28</f>
        <v>6.5186399999999995</v>
      </c>
      <c r="L28" s="73">
        <v>74.6</v>
      </c>
      <c r="M28" s="15">
        <f>L28+'[1]NL-22'!M28</f>
        <v>335.9200000000001</v>
      </c>
      <c r="N28" s="75">
        <v>117.10153</v>
      </c>
      <c r="O28" s="15">
        <f>N28+'[1]NL-22'!O28</f>
        <v>358.58153</v>
      </c>
      <c r="P28" s="19">
        <v>3.35053</v>
      </c>
      <c r="Q28" s="15">
        <f>P28+'[1]NL-22'!Q28</f>
        <v>9.85053</v>
      </c>
      <c r="R28" s="19">
        <v>0.24196</v>
      </c>
      <c r="S28" s="15">
        <f>R28+'[1]NL-22'!S28</f>
        <v>2.23196</v>
      </c>
      <c r="T28" s="73">
        <v>0.73</v>
      </c>
      <c r="U28" s="15">
        <f>T28+'[1]NL-22'!U28</f>
        <v>2.8</v>
      </c>
      <c r="V28" s="19">
        <v>0</v>
      </c>
      <c r="W28" s="15">
        <f>V28+'[1]NL-22'!W28</f>
        <v>0</v>
      </c>
      <c r="X28" s="15">
        <v>0</v>
      </c>
      <c r="Y28" s="15">
        <f>X28+'[1]NL-22'!Y28</f>
        <v>0</v>
      </c>
      <c r="Z28" s="19">
        <v>9.24689</v>
      </c>
      <c r="AA28" s="15">
        <f>Z28+'[1]NL-22'!AA28</f>
        <v>31.07689</v>
      </c>
      <c r="AB28" s="15">
        <f t="shared" si="1"/>
        <v>214.6341</v>
      </c>
      <c r="AC28" s="15">
        <f>AB28+'[1]NL-22'!AC28</f>
        <v>780.0341000000001</v>
      </c>
    </row>
    <row r="29" spans="1:29" ht="12.75">
      <c r="A29" s="14" t="s">
        <v>70</v>
      </c>
      <c r="B29" s="73">
        <v>334.6805296</v>
      </c>
      <c r="C29" s="15">
        <f>B29+'[1]NL-22'!C29</f>
        <v>2177.0605296</v>
      </c>
      <c r="D29" s="73">
        <v>80.3537596</v>
      </c>
      <c r="E29" s="15">
        <f>D29+'[1]NL-22'!E29</f>
        <v>307.2037596</v>
      </c>
      <c r="F29" s="73">
        <v>4.03653</v>
      </c>
      <c r="G29" s="15">
        <f>F29+'[1]NL-22'!G29</f>
        <v>7.23653</v>
      </c>
      <c r="H29" s="73">
        <v>0</v>
      </c>
      <c r="I29" s="15">
        <f>H29+'[1]NL-22'!I29</f>
        <v>0</v>
      </c>
      <c r="J29" s="73">
        <v>560.66724</v>
      </c>
      <c r="K29" s="15">
        <f>J29+'[1]NL-22'!K29</f>
        <v>2310.57724</v>
      </c>
      <c r="L29" s="73">
        <v>1284.17</v>
      </c>
      <c r="M29" s="15">
        <f>L29+'[1]NL-22'!M29</f>
        <v>4344.030000000001</v>
      </c>
      <c r="N29" s="75">
        <v>1703.4445</v>
      </c>
      <c r="O29" s="15">
        <f>N29+'[1]NL-22'!O29</f>
        <v>6817.6044999999995</v>
      </c>
      <c r="P29" s="73">
        <v>54.9869</v>
      </c>
      <c r="Q29" s="15">
        <f>P29+'[1]NL-22'!Q29</f>
        <v>243.7669</v>
      </c>
      <c r="R29" s="73">
        <v>44.35082</v>
      </c>
      <c r="S29" s="15">
        <f>R29+'[1]NL-22'!S29</f>
        <v>342.39081999999996</v>
      </c>
      <c r="T29" s="73">
        <v>249.8</v>
      </c>
      <c r="U29" s="15">
        <f>T29+'[1]NL-22'!U29</f>
        <v>708.52</v>
      </c>
      <c r="V29" s="73">
        <v>0.11437000000000001</v>
      </c>
      <c r="W29" s="15">
        <f>V29+'[1]NL-22'!W29</f>
        <v>1.94437</v>
      </c>
      <c r="X29" s="15">
        <v>0</v>
      </c>
      <c r="Y29" s="15">
        <f>X29+'[1]NL-22'!Y29</f>
        <v>0</v>
      </c>
      <c r="Z29" s="73">
        <v>252.91616</v>
      </c>
      <c r="AA29" s="15">
        <f>Z29+'[1]NL-22'!AA29</f>
        <v>1033.91616</v>
      </c>
      <c r="AB29" s="15">
        <f t="shared" si="1"/>
        <v>4569.5208092</v>
      </c>
      <c r="AC29" s="15">
        <f>AB29+'[1]NL-22'!AC29</f>
        <v>18294.2508092</v>
      </c>
    </row>
    <row r="30" spans="1:29" ht="12.75">
      <c r="A30" s="14" t="s">
        <v>71</v>
      </c>
      <c r="B30" s="19">
        <v>900.51493</v>
      </c>
      <c r="C30" s="15">
        <f>B30+'[1]NL-22'!C30</f>
        <v>3080.20493</v>
      </c>
      <c r="D30" s="19">
        <v>124.55634</v>
      </c>
      <c r="E30" s="15">
        <f>D30+'[1]NL-22'!E30</f>
        <v>597.83634</v>
      </c>
      <c r="F30" s="19">
        <v>0</v>
      </c>
      <c r="G30" s="15">
        <f>F30+'[1]NL-22'!G30</f>
        <v>0</v>
      </c>
      <c r="H30" s="19">
        <v>1.13786</v>
      </c>
      <c r="I30" s="15">
        <f>H30+'[1]NL-22'!I30</f>
        <v>6.087859999999999</v>
      </c>
      <c r="J30" s="19">
        <v>180.8216846</v>
      </c>
      <c r="K30" s="15">
        <f>J30+'[1]NL-22'!K30</f>
        <v>582.8016846</v>
      </c>
      <c r="L30" s="73">
        <v>1740.94</v>
      </c>
      <c r="M30" s="15">
        <f>L30+'[1]NL-22'!M30</f>
        <v>6156.82</v>
      </c>
      <c r="N30" s="75">
        <v>1891.06464</v>
      </c>
      <c r="O30" s="15">
        <f>N30+'[1]NL-22'!O30</f>
        <v>6099.844640000001</v>
      </c>
      <c r="P30" s="19">
        <v>77.63759</v>
      </c>
      <c r="Q30" s="15">
        <f>P30+'[1]NL-22'!Q30</f>
        <v>164.21759</v>
      </c>
      <c r="R30" s="19">
        <v>79.98184</v>
      </c>
      <c r="S30" s="15">
        <f>R30+'[1]NL-22'!S30</f>
        <v>237.48184</v>
      </c>
      <c r="T30" s="73">
        <v>400.88</v>
      </c>
      <c r="U30" s="15">
        <f>T30+'[1]NL-22'!U30</f>
        <v>1759.73</v>
      </c>
      <c r="V30" s="19">
        <v>5.81926</v>
      </c>
      <c r="W30" s="15">
        <f>V30+'[1]NL-22'!W30</f>
        <v>33.11926</v>
      </c>
      <c r="X30" s="15">
        <v>0</v>
      </c>
      <c r="Y30" s="15">
        <f>X30+'[1]NL-22'!Y30</f>
        <v>0</v>
      </c>
      <c r="Z30" s="19">
        <v>739.25088</v>
      </c>
      <c r="AA30" s="15">
        <f>Z30+'[1]NL-22'!AA30</f>
        <v>2315.71088</v>
      </c>
      <c r="AB30" s="15">
        <f t="shared" si="1"/>
        <v>6142.605024600002</v>
      </c>
      <c r="AC30" s="15">
        <f>AB30+'[1]NL-22'!AC30</f>
        <v>21033.8550246</v>
      </c>
    </row>
    <row r="31" spans="1:29" ht="12.75">
      <c r="A31" s="14" t="s">
        <v>72</v>
      </c>
      <c r="B31" s="19">
        <v>196.0988</v>
      </c>
      <c r="C31" s="15">
        <f>B31+'[1]NL-22'!C31</f>
        <v>3167.5988</v>
      </c>
      <c r="D31" s="19">
        <v>210.02339</v>
      </c>
      <c r="E31" s="15">
        <f>D31+'[1]NL-22'!E31</f>
        <v>1049.30339</v>
      </c>
      <c r="F31" s="19">
        <v>0</v>
      </c>
      <c r="G31" s="15">
        <f>F31+'[1]NL-22'!G31</f>
        <v>1.66</v>
      </c>
      <c r="H31" s="19">
        <v>0</v>
      </c>
      <c r="I31" s="15">
        <f>H31+'[1]NL-22'!I31</f>
        <v>0</v>
      </c>
      <c r="J31" s="19">
        <v>256.298682</v>
      </c>
      <c r="K31" s="15">
        <f>J31+'[1]NL-22'!K31</f>
        <v>1337.7386820000002</v>
      </c>
      <c r="L31" s="73">
        <v>1584.62</v>
      </c>
      <c r="M31" s="15">
        <f>L31+'[1]NL-22'!M31</f>
        <v>7534.95</v>
      </c>
      <c r="N31" s="75">
        <v>2830.66429</v>
      </c>
      <c r="O31" s="15">
        <f>N31+'[1]NL-22'!O31</f>
        <v>9455.454290000001</v>
      </c>
      <c r="P31" s="19">
        <v>91.83683</v>
      </c>
      <c r="Q31" s="15">
        <f>P31+'[1]NL-22'!Q31</f>
        <v>454.77683</v>
      </c>
      <c r="R31" s="19">
        <v>94.11833</v>
      </c>
      <c r="S31" s="15">
        <f>R31+'[1]NL-22'!S31</f>
        <v>348.37833</v>
      </c>
      <c r="T31" s="73">
        <v>551.67</v>
      </c>
      <c r="U31" s="15">
        <f>T31+'[1]NL-22'!U31</f>
        <v>1868.46</v>
      </c>
      <c r="V31" s="19">
        <v>1.65365</v>
      </c>
      <c r="W31" s="15">
        <f>V31+'[1]NL-22'!W31</f>
        <v>8.41365</v>
      </c>
      <c r="X31" s="15">
        <v>0</v>
      </c>
      <c r="Y31" s="15">
        <f>X31+'[1]NL-22'!Y31</f>
        <v>0</v>
      </c>
      <c r="Z31" s="19">
        <v>268.6058</v>
      </c>
      <c r="AA31" s="15">
        <f>Z31+'[1]NL-22'!AA31</f>
        <v>1394.8758</v>
      </c>
      <c r="AB31" s="15">
        <f t="shared" si="1"/>
        <v>6085.589772000001</v>
      </c>
      <c r="AC31" s="15">
        <f>AB31+'[1]NL-22'!AC31</f>
        <v>26621.609771999996</v>
      </c>
    </row>
    <row r="32" spans="1:29" ht="12.75">
      <c r="A32" s="14" t="s">
        <v>73</v>
      </c>
      <c r="B32" s="19">
        <v>31.45213</v>
      </c>
      <c r="C32" s="15">
        <f>B32+'[1]NL-22'!C32</f>
        <v>74.88213</v>
      </c>
      <c r="D32" s="19">
        <v>0</v>
      </c>
      <c r="E32" s="15">
        <f>D32+'[1]NL-22'!E32</f>
        <v>0.11</v>
      </c>
      <c r="F32" s="19">
        <v>41.3485995</v>
      </c>
      <c r="G32" s="15">
        <f>F32+'[1]NL-22'!G32</f>
        <v>41.3485995</v>
      </c>
      <c r="H32" s="19">
        <v>0</v>
      </c>
      <c r="I32" s="15">
        <f>H32+'[1]NL-22'!I32</f>
        <v>0</v>
      </c>
      <c r="J32" s="19">
        <v>2.55984</v>
      </c>
      <c r="K32" s="15">
        <f>J32+'[1]NL-22'!K32</f>
        <v>169.37984</v>
      </c>
      <c r="L32" s="73">
        <v>7.36</v>
      </c>
      <c r="M32" s="15">
        <f>L32+'[1]NL-22'!M32</f>
        <v>23.17</v>
      </c>
      <c r="N32" s="75">
        <v>13.9868</v>
      </c>
      <c r="O32" s="15">
        <f>N32+'[1]NL-22'!O32</f>
        <v>38.876799999999996</v>
      </c>
      <c r="P32" s="19">
        <v>2.86139</v>
      </c>
      <c r="Q32" s="15">
        <f>P32+'[1]NL-22'!Q32</f>
        <v>2.86139</v>
      </c>
      <c r="R32" s="19">
        <v>0.38775000000000004</v>
      </c>
      <c r="S32" s="15">
        <f>R32+'[1]NL-22'!S32</f>
        <v>1.06775</v>
      </c>
      <c r="T32" s="73">
        <v>8.51</v>
      </c>
      <c r="U32" s="15">
        <f>T32+'[1]NL-22'!U32</f>
        <v>17.630000000000003</v>
      </c>
      <c r="V32" s="19">
        <v>0</v>
      </c>
      <c r="W32" s="15">
        <f>V32+'[1]NL-22'!W32</f>
        <v>0</v>
      </c>
      <c r="X32" s="15">
        <v>0</v>
      </c>
      <c r="Y32" s="15">
        <f>X32+'[1]NL-22'!Y32</f>
        <v>0</v>
      </c>
      <c r="Z32" s="19">
        <v>1.29477</v>
      </c>
      <c r="AA32" s="15">
        <f>Z32+'[1]NL-22'!AA32</f>
        <v>2.65477</v>
      </c>
      <c r="AB32" s="15">
        <f t="shared" si="1"/>
        <v>109.7612795</v>
      </c>
      <c r="AC32" s="15">
        <f>AB32+'[1]NL-22'!AC32</f>
        <v>371.98127949999997</v>
      </c>
    </row>
    <row r="33" spans="1:29" ht="12.75">
      <c r="A33" s="14" t="s">
        <v>74</v>
      </c>
      <c r="B33" s="19">
        <v>1042.944</v>
      </c>
      <c r="C33" s="15">
        <f>B33+'[1]NL-22'!C33</f>
        <v>6697.114</v>
      </c>
      <c r="D33" s="19">
        <v>836.73867</v>
      </c>
      <c r="E33" s="15">
        <f>D33+'[1]NL-22'!E33</f>
        <v>3016.2786699999997</v>
      </c>
      <c r="F33" s="19">
        <v>0</v>
      </c>
      <c r="G33" s="15">
        <f>F33+'[1]NL-22'!G33</f>
        <v>146.46</v>
      </c>
      <c r="H33" s="19">
        <v>6.77518</v>
      </c>
      <c r="I33" s="15">
        <f>H33+'[1]NL-22'!I33</f>
        <v>14.935179999999999</v>
      </c>
      <c r="J33" s="19">
        <v>725.9630541</v>
      </c>
      <c r="K33" s="15">
        <f>J33+'[1]NL-22'!K33</f>
        <v>3879.9830541</v>
      </c>
      <c r="L33" s="73">
        <v>2535.9</v>
      </c>
      <c r="M33" s="15">
        <f>L33+'[1]NL-22'!M33</f>
        <v>9453.84</v>
      </c>
      <c r="N33" s="75">
        <v>2941.75644</v>
      </c>
      <c r="O33" s="15">
        <f>N33+'[1]NL-22'!O33</f>
        <v>14684.76644</v>
      </c>
      <c r="P33" s="19">
        <v>244.1264</v>
      </c>
      <c r="Q33" s="15">
        <f>P33+'[1]NL-22'!Q33</f>
        <v>854.7464</v>
      </c>
      <c r="R33" s="19">
        <v>276.09858</v>
      </c>
      <c r="S33" s="15">
        <f>R33+'[1]NL-22'!S33</f>
        <v>1119.16858</v>
      </c>
      <c r="T33" s="73">
        <v>7994</v>
      </c>
      <c r="U33" s="15">
        <f>T33+'[1]NL-22'!U33</f>
        <v>33232.96</v>
      </c>
      <c r="V33" s="19">
        <v>12.51191</v>
      </c>
      <c r="W33" s="15">
        <f>V33+'[1]NL-22'!W33</f>
        <v>65.31191</v>
      </c>
      <c r="X33" s="15">
        <v>0</v>
      </c>
      <c r="Y33" s="15">
        <f>X33+'[1]NL-22'!Y33</f>
        <v>0</v>
      </c>
      <c r="Z33" s="19">
        <v>927.56</v>
      </c>
      <c r="AA33" s="15">
        <f>Z33+'[1]NL-22'!AA33</f>
        <v>3860.74</v>
      </c>
      <c r="AB33" s="15">
        <f t="shared" si="1"/>
        <v>17544.374234100003</v>
      </c>
      <c r="AC33" s="15">
        <f>AB33+'[1]NL-22'!AC33</f>
        <v>77026.30423410001</v>
      </c>
    </row>
    <row r="34" spans="1:29" ht="12.75">
      <c r="A34" s="14" t="s">
        <v>162</v>
      </c>
      <c r="B34" s="19">
        <v>0</v>
      </c>
      <c r="C34" s="15">
        <f>B34+'[1]NL-22'!C34</f>
        <v>0.18</v>
      </c>
      <c r="D34" s="19">
        <v>27.15775</v>
      </c>
      <c r="E34" s="15">
        <f>D34+'[1]NL-22'!E34</f>
        <v>67.97775</v>
      </c>
      <c r="F34" s="19">
        <v>0</v>
      </c>
      <c r="G34" s="15">
        <f>F34+'[1]NL-22'!G34</f>
        <v>0</v>
      </c>
      <c r="H34" s="19">
        <v>3.955</v>
      </c>
      <c r="I34" s="15">
        <f>H34+'[1]NL-22'!I34</f>
        <v>6.595</v>
      </c>
      <c r="J34" s="19">
        <v>0.5052</v>
      </c>
      <c r="K34" s="15">
        <f>J34+'[1]NL-22'!K34</f>
        <v>0.6252</v>
      </c>
      <c r="L34" s="73">
        <v>84.51</v>
      </c>
      <c r="M34" s="15">
        <f>L34+'[1]NL-22'!M34</f>
        <v>161.97000000000003</v>
      </c>
      <c r="N34" s="75">
        <v>145.812</v>
      </c>
      <c r="O34" s="15">
        <f>N34+'[1]NL-22'!O34</f>
        <v>278.752</v>
      </c>
      <c r="P34" s="19">
        <v>30.34863</v>
      </c>
      <c r="Q34" s="15">
        <f>P34+'[1]NL-22'!Q34</f>
        <v>74.58863</v>
      </c>
      <c r="R34" s="19">
        <v>34.37152</v>
      </c>
      <c r="S34" s="15">
        <f>R34+'[1]NL-22'!S34</f>
        <v>56.54152</v>
      </c>
      <c r="T34" s="73">
        <v>116.07</v>
      </c>
      <c r="U34" s="15">
        <f>T34+'[1]NL-22'!U34</f>
        <v>605.1099999999999</v>
      </c>
      <c r="V34" s="19">
        <v>1.39213</v>
      </c>
      <c r="W34" s="15">
        <f>V34+'[1]NL-22'!W34</f>
        <v>3.2021300000000004</v>
      </c>
      <c r="X34" s="15">
        <v>0</v>
      </c>
      <c r="Y34" s="15">
        <f>X34+'[1]NL-22'!Y34</f>
        <v>0.31</v>
      </c>
      <c r="Z34" s="19">
        <v>135.59</v>
      </c>
      <c r="AA34" s="15">
        <f>Z34+'[1]NL-22'!AA34</f>
        <v>191.42000000000002</v>
      </c>
      <c r="AB34" s="15">
        <f t="shared" si="1"/>
        <v>579.7122300000001</v>
      </c>
      <c r="AC34" s="15">
        <f>AB34+'[1]NL-22'!AC34</f>
        <v>1447.27223</v>
      </c>
    </row>
    <row r="35" spans="1:29" ht="12.75">
      <c r="A35" s="14" t="s">
        <v>75</v>
      </c>
      <c r="B35" s="19">
        <v>346.72109</v>
      </c>
      <c r="C35" s="15">
        <f>B35+'[1]NL-22'!C35</f>
        <v>415.88109</v>
      </c>
      <c r="D35" s="19">
        <v>1.02115</v>
      </c>
      <c r="E35" s="15">
        <f>D35+'[1]NL-22'!E35</f>
        <v>3.77115</v>
      </c>
      <c r="F35" s="74">
        <v>0</v>
      </c>
      <c r="G35" s="15">
        <f>F35+'[1]NL-22'!G35</f>
        <v>0</v>
      </c>
      <c r="H35" s="19">
        <v>0</v>
      </c>
      <c r="I35" s="15">
        <f>H35+'[1]NL-22'!I35</f>
        <v>0</v>
      </c>
      <c r="J35" s="19">
        <v>0.25927</v>
      </c>
      <c r="K35" s="15">
        <f>J35+'[1]NL-22'!K35</f>
        <v>4.83927</v>
      </c>
      <c r="L35" s="73">
        <v>104.17</v>
      </c>
      <c r="M35" s="15">
        <f>L35+'[1]NL-22'!M35</f>
        <v>398.75000000000006</v>
      </c>
      <c r="N35" s="75">
        <v>353.21643</v>
      </c>
      <c r="O35" s="15">
        <f>N35+'[1]NL-22'!O35</f>
        <v>1055.62643</v>
      </c>
      <c r="P35" s="19">
        <v>5.57013</v>
      </c>
      <c r="Q35" s="15">
        <f>P35+'[1]NL-22'!Q35</f>
        <v>12.560130000000001</v>
      </c>
      <c r="R35" s="19">
        <v>0.83013</v>
      </c>
      <c r="S35" s="15">
        <f>R35+'[1]NL-22'!S35</f>
        <v>3.27013</v>
      </c>
      <c r="T35" s="73">
        <v>2.48</v>
      </c>
      <c r="U35" s="15">
        <f>T35+'[1]NL-22'!U35</f>
        <v>12.58</v>
      </c>
      <c r="V35" s="19">
        <v>0</v>
      </c>
      <c r="W35" s="15">
        <f>V35+'[1]NL-22'!W35</f>
        <v>0</v>
      </c>
      <c r="X35" s="15">
        <v>0</v>
      </c>
      <c r="Y35" s="15">
        <f>X35+'[1]NL-22'!Y35</f>
        <v>0</v>
      </c>
      <c r="Z35" s="19">
        <v>9.79358</v>
      </c>
      <c r="AA35" s="15">
        <f>Z35+'[1]NL-22'!AA35</f>
        <v>37.57358</v>
      </c>
      <c r="AB35" s="15">
        <f t="shared" si="1"/>
        <v>824.0617800000001</v>
      </c>
      <c r="AC35" s="15">
        <f>AB35+'[1]NL-22'!AC35</f>
        <v>1944.85178</v>
      </c>
    </row>
    <row r="36" spans="1:29" ht="12.75">
      <c r="A36" s="14" t="s">
        <v>76</v>
      </c>
      <c r="B36">
        <v>1580.3567194</v>
      </c>
      <c r="C36" s="15">
        <f>B36+'[1]NL-22'!C36</f>
        <v>10014.6167194</v>
      </c>
      <c r="D36">
        <v>362.86524000000003</v>
      </c>
      <c r="E36" s="15">
        <f>D36+'[1]NL-22'!E36</f>
        <v>1476.86524</v>
      </c>
      <c r="F36">
        <v>34.02126</v>
      </c>
      <c r="G36" s="15">
        <f>F36+'[1]NL-22'!G36</f>
        <v>147.03126</v>
      </c>
      <c r="H36" s="73">
        <v>0</v>
      </c>
      <c r="I36" s="15">
        <f>H36+'[1]NL-22'!I36</f>
        <v>32.87</v>
      </c>
      <c r="J36">
        <v>355.891583</v>
      </c>
      <c r="K36" s="15">
        <f>J36+'[1]NL-22'!K36</f>
        <v>1027.0915830000001</v>
      </c>
      <c r="L36" s="73">
        <v>2594.1</v>
      </c>
      <c r="M36" s="15">
        <f>L36+'[1]NL-22'!M36</f>
        <v>9349.82</v>
      </c>
      <c r="N36" s="75">
        <v>3639.0624700000003</v>
      </c>
      <c r="O36" s="15">
        <f>N36+'[1]NL-22'!O36</f>
        <v>12982.86247</v>
      </c>
      <c r="P36">
        <v>98.76848</v>
      </c>
      <c r="Q36" s="15">
        <f>P36+'[1]NL-22'!Q36</f>
        <v>437.57848</v>
      </c>
      <c r="R36">
        <v>62.41023</v>
      </c>
      <c r="S36" s="15">
        <f>R36+'[1]NL-22'!S36</f>
        <v>398.26023000000004</v>
      </c>
      <c r="T36" s="73">
        <v>1112.23</v>
      </c>
      <c r="U36" s="15">
        <f>T36+'[1]NL-22'!U36</f>
        <v>3720.29</v>
      </c>
      <c r="V36">
        <v>4.35054</v>
      </c>
      <c r="W36" s="15">
        <f>V36+'[1]NL-22'!W36</f>
        <v>21.000539999999997</v>
      </c>
      <c r="X36" s="15">
        <v>0</v>
      </c>
      <c r="Y36" s="15">
        <f>X36+'[1]NL-22'!Y36</f>
        <v>0</v>
      </c>
      <c r="Z36">
        <v>1100.3131</v>
      </c>
      <c r="AA36" s="15">
        <f>Z36+'[1]NL-22'!AA36</f>
        <v>4543.1531</v>
      </c>
      <c r="AB36" s="15">
        <f t="shared" si="1"/>
        <v>10944.3696224</v>
      </c>
      <c r="AC36" s="15">
        <f>AB36+'[1]NL-22'!AC36</f>
        <v>44151.43962240001</v>
      </c>
    </row>
    <row r="37" spans="1:29" ht="12.75">
      <c r="A37" s="14" t="s">
        <v>77</v>
      </c>
      <c r="B37">
        <v>1884.2672694</v>
      </c>
      <c r="C37" s="15">
        <f>B37+'[1]NL-22'!C37</f>
        <v>2465.9072694</v>
      </c>
      <c r="D37">
        <v>357.64299</v>
      </c>
      <c r="E37" s="15">
        <f>D37+'[1]NL-22'!E37</f>
        <v>424.70299</v>
      </c>
      <c r="F37">
        <v>34.02126</v>
      </c>
      <c r="G37" s="15">
        <f>F37+'[1]NL-22'!G37</f>
        <v>34.02126</v>
      </c>
      <c r="H37">
        <v>0</v>
      </c>
      <c r="I37" s="15">
        <f>H37+'[1]NL-22'!I37</f>
        <v>1.18</v>
      </c>
      <c r="J37">
        <v>404.77830300000005</v>
      </c>
      <c r="K37" s="15">
        <f>J37+'[1]NL-22'!K37</f>
        <v>595.608303</v>
      </c>
      <c r="L37">
        <v>2057.72</v>
      </c>
      <c r="M37" s="15">
        <f>L37+'[1]NL-22'!M37</f>
        <v>2757.0199999999995</v>
      </c>
      <c r="N37" s="75">
        <v>2424.97187</v>
      </c>
      <c r="O37" s="15">
        <f>N37+'[1]NL-22'!O37</f>
        <v>3191.83187</v>
      </c>
      <c r="P37">
        <v>115.95617</v>
      </c>
      <c r="Q37" s="15">
        <f>P37+'[1]NL-22'!Q37</f>
        <v>134.44617</v>
      </c>
      <c r="R37">
        <v>85.12994</v>
      </c>
      <c r="S37" s="15">
        <f>R37+'[1]NL-22'!S37</f>
        <v>96.22994</v>
      </c>
      <c r="T37">
        <v>1194.39</v>
      </c>
      <c r="U37" s="15">
        <f>T37+'[1]NL-22'!U37</f>
        <v>1235.3400000000001</v>
      </c>
      <c r="V37">
        <v>4.40917</v>
      </c>
      <c r="W37" s="15">
        <f>V37+'[1]NL-22'!W37</f>
        <v>5.13917</v>
      </c>
      <c r="X37" s="15">
        <v>0</v>
      </c>
      <c r="Y37" s="15">
        <f>X37+'[1]NL-22'!Y37</f>
        <v>0</v>
      </c>
      <c r="Z37">
        <v>851.23933</v>
      </c>
      <c r="AA37" s="15">
        <f>Z37+'[1]NL-22'!AA37</f>
        <v>1075.31933</v>
      </c>
      <c r="AB37" s="15">
        <f t="shared" si="1"/>
        <v>9414.5263024</v>
      </c>
      <c r="AC37" s="15">
        <f>AB37+'[1]NL-22'!AC37</f>
        <v>12016.746302399999</v>
      </c>
    </row>
    <row r="38" spans="1:29" ht="12.75">
      <c r="A38" s="14" t="s">
        <v>78</v>
      </c>
      <c r="B38" s="19">
        <v>949.9341389</v>
      </c>
      <c r="C38" s="15">
        <f>B38+'[1]NL-22'!C38</f>
        <v>3123.5741389000004</v>
      </c>
      <c r="D38" s="19">
        <v>230.5585</v>
      </c>
      <c r="E38" s="15">
        <f>D38+'[1]NL-22'!E38</f>
        <v>960.4985</v>
      </c>
      <c r="F38" s="19">
        <v>-30.20702</v>
      </c>
      <c r="G38" s="15">
        <f>F38+'[1]NL-22'!G38</f>
        <v>244.29298</v>
      </c>
      <c r="H38" s="74">
        <v>0</v>
      </c>
      <c r="I38" s="15">
        <f>H38+'[1]NL-22'!I38</f>
        <v>7.390000000000001</v>
      </c>
      <c r="J38" s="19">
        <v>1099.09663</v>
      </c>
      <c r="K38" s="15">
        <f>J38+'[1]NL-22'!K38</f>
        <v>2594.57663</v>
      </c>
      <c r="L38" s="73">
        <v>782.12</v>
      </c>
      <c r="M38" s="15">
        <f>L38+'[1]NL-22'!M38</f>
        <v>3002.1</v>
      </c>
      <c r="N38" s="75">
        <v>1516.50342</v>
      </c>
      <c r="O38" s="15">
        <f>N38+'[1]NL-22'!O38</f>
        <v>5090.78342</v>
      </c>
      <c r="P38" s="19">
        <v>107.537444</v>
      </c>
      <c r="Q38" s="15">
        <f>P38+'[1]NL-22'!Q38</f>
        <v>434.81744399999997</v>
      </c>
      <c r="R38" s="19">
        <v>89.2091</v>
      </c>
      <c r="S38" s="15">
        <f>R38+'[1]NL-22'!S38</f>
        <v>336.8891</v>
      </c>
      <c r="T38" s="73">
        <v>2087.63</v>
      </c>
      <c r="U38" s="15">
        <f>T38+'[1]NL-22'!U38</f>
        <v>8816.380000000001</v>
      </c>
      <c r="V38" s="19">
        <v>1.61505</v>
      </c>
      <c r="W38" s="15">
        <f>V38+'[1]NL-22'!W38</f>
        <v>12.61505</v>
      </c>
      <c r="X38" s="15">
        <v>0</v>
      </c>
      <c r="Y38" s="15">
        <f>X38+'[1]NL-22'!Y38</f>
        <v>0</v>
      </c>
      <c r="Z38" s="19">
        <v>474.92466</v>
      </c>
      <c r="AA38" s="15">
        <f>Z38+'[1]NL-22'!AA38</f>
        <v>1720.60466</v>
      </c>
      <c r="AB38" s="15">
        <f t="shared" si="1"/>
        <v>7308.921922899999</v>
      </c>
      <c r="AC38" s="15">
        <f>AB38+'[1]NL-22'!AC38</f>
        <v>26344.5219229</v>
      </c>
    </row>
    <row r="39" spans="1:29" ht="12.75">
      <c r="A39" s="14" t="s">
        <v>79</v>
      </c>
      <c r="B39" s="19">
        <v>0</v>
      </c>
      <c r="C39" s="15">
        <f>B39+'[1]NL-22'!C39</f>
        <v>0.86</v>
      </c>
      <c r="D39" s="19">
        <v>0</v>
      </c>
      <c r="E39" s="15">
        <f>D39+'[1]NL-22'!E39</f>
        <v>0</v>
      </c>
      <c r="F39" s="19">
        <v>0</v>
      </c>
      <c r="G39" s="15">
        <f>F39+'[1]NL-22'!G39</f>
        <v>1.86</v>
      </c>
      <c r="H39" s="19">
        <v>0</v>
      </c>
      <c r="I39" s="15">
        <f>H39+'[1]NL-22'!I39</f>
        <v>0</v>
      </c>
      <c r="J39" s="19">
        <v>0</v>
      </c>
      <c r="K39" s="15">
        <f>J39+'[1]NL-22'!K39</f>
        <v>0</v>
      </c>
      <c r="L39">
        <v>0</v>
      </c>
      <c r="M39" s="15">
        <f>L39+'[1]NL-22'!M39</f>
        <v>0</v>
      </c>
      <c r="N39" s="75">
        <v>0</v>
      </c>
      <c r="O39" s="15">
        <f>N39+'[1]NL-22'!O39</f>
        <v>0.01</v>
      </c>
      <c r="P39" s="19">
        <v>0</v>
      </c>
      <c r="Q39" s="15">
        <f>P39+'[1]NL-22'!Q39</f>
        <v>0.08</v>
      </c>
      <c r="R39" s="19">
        <v>0</v>
      </c>
      <c r="S39" s="15">
        <f>R39+'[1]NL-22'!S39</f>
        <v>0</v>
      </c>
      <c r="T39" s="76">
        <v>0</v>
      </c>
      <c r="U39" s="15">
        <f>T39+'[1]NL-22'!U39</f>
        <v>0.47</v>
      </c>
      <c r="V39" s="19">
        <v>0</v>
      </c>
      <c r="W39" s="15">
        <f>V39+'[1]NL-22'!W39</f>
        <v>0</v>
      </c>
      <c r="X39" s="15">
        <v>0</v>
      </c>
      <c r="Y39" s="15">
        <f>X39+'[1]NL-22'!Y39</f>
        <v>0</v>
      </c>
      <c r="Z39" s="19">
        <v>0</v>
      </c>
      <c r="AA39" s="15">
        <f>Z39+'[1]NL-22'!AA39</f>
        <v>0.66</v>
      </c>
      <c r="AB39" s="15">
        <f t="shared" si="1"/>
        <v>0</v>
      </c>
      <c r="AC39" s="15">
        <f>AB39+'[1]NL-22'!AC39</f>
        <v>3.9400000000000004</v>
      </c>
    </row>
    <row r="40" spans="1:29" ht="12.75">
      <c r="A40" s="14" t="s">
        <v>80</v>
      </c>
      <c r="B40" s="19">
        <v>39.23428</v>
      </c>
      <c r="C40" s="15">
        <f>B40+'[1]NL-22'!C40</f>
        <v>166.62428</v>
      </c>
      <c r="D40" s="19">
        <v>26.62359</v>
      </c>
      <c r="E40" s="15">
        <f>D40+'[1]NL-22'!E40</f>
        <v>95.35359</v>
      </c>
      <c r="F40" s="19">
        <v>0</v>
      </c>
      <c r="G40" s="15">
        <f>F40+'[1]NL-22'!G40</f>
        <v>0</v>
      </c>
      <c r="H40" s="19">
        <v>0</v>
      </c>
      <c r="I40" s="15">
        <f>H40+'[1]NL-22'!I40</f>
        <v>0</v>
      </c>
      <c r="J40" s="19">
        <v>24.12269</v>
      </c>
      <c r="K40" s="15">
        <f>J40+'[1]NL-22'!K40</f>
        <v>154.91269</v>
      </c>
      <c r="L40" s="73">
        <v>615.92</v>
      </c>
      <c r="M40" s="15">
        <f>L40+'[1]NL-22'!M40</f>
        <v>2202.48</v>
      </c>
      <c r="N40" s="75">
        <v>831.44082</v>
      </c>
      <c r="O40" s="15">
        <f>N40+'[1]NL-22'!O40</f>
        <v>2412.3408200000003</v>
      </c>
      <c r="P40" s="19">
        <v>10.39842</v>
      </c>
      <c r="Q40" s="15">
        <f>P40+'[1]NL-22'!Q40</f>
        <v>112.30842</v>
      </c>
      <c r="R40" s="19">
        <v>14.94801</v>
      </c>
      <c r="S40" s="15">
        <f>R40+'[1]NL-22'!S40</f>
        <v>47.47801</v>
      </c>
      <c r="T40" s="73">
        <v>76.97</v>
      </c>
      <c r="U40" s="15">
        <f>T40+'[1]NL-22'!U40</f>
        <v>304.03999999999996</v>
      </c>
      <c r="V40" s="19">
        <v>1.4841600000000001</v>
      </c>
      <c r="W40" s="15">
        <f>V40+'[1]NL-22'!W40</f>
        <v>11.384160000000001</v>
      </c>
      <c r="X40" s="15">
        <v>0</v>
      </c>
      <c r="Y40" s="15">
        <f>X40+'[1]NL-22'!Y40</f>
        <v>0</v>
      </c>
      <c r="Z40" s="19">
        <v>105.51751</v>
      </c>
      <c r="AA40" s="15">
        <f>Z40+'[1]NL-22'!AA40</f>
        <v>338.87751000000003</v>
      </c>
      <c r="AB40" s="15">
        <f t="shared" si="1"/>
        <v>1746.6594799999998</v>
      </c>
      <c r="AC40" s="15">
        <f>AB40+'[1]NL-22'!AC40</f>
        <v>5845.79948</v>
      </c>
    </row>
    <row r="41" spans="1:29" ht="12.75">
      <c r="A41" s="14" t="s">
        <v>81</v>
      </c>
      <c r="B41" s="19">
        <v>26.69652</v>
      </c>
      <c r="C41" s="15">
        <f>B41+'[1]NL-22'!C41</f>
        <v>404.56652</v>
      </c>
      <c r="D41" s="19">
        <v>3.88571</v>
      </c>
      <c r="E41" s="15">
        <f>D41+'[1]NL-22'!E41</f>
        <v>20.95571</v>
      </c>
      <c r="F41" s="19">
        <v>0</v>
      </c>
      <c r="G41" s="15">
        <f>F41+'[1]NL-22'!G41</f>
        <v>0</v>
      </c>
      <c r="H41" s="19">
        <v>0</v>
      </c>
      <c r="I41" s="15">
        <f>H41+'[1]NL-22'!I41</f>
        <v>0</v>
      </c>
      <c r="J41" s="19">
        <v>1.55777</v>
      </c>
      <c r="K41" s="15">
        <f>J41+'[1]NL-22'!K41</f>
        <v>6.38777</v>
      </c>
      <c r="L41" s="73">
        <v>4.36</v>
      </c>
      <c r="M41" s="15">
        <f>L41+'[1]NL-22'!M41</f>
        <v>14.870000000000001</v>
      </c>
      <c r="N41" s="75">
        <v>3.77624</v>
      </c>
      <c r="O41" s="15">
        <f>N41+'[1]NL-22'!O41</f>
        <v>11.47624</v>
      </c>
      <c r="P41" s="19">
        <v>0.5862400000000001</v>
      </c>
      <c r="Q41" s="15">
        <f>P41+'[1]NL-22'!Q41</f>
        <v>5.80624</v>
      </c>
      <c r="R41" s="19">
        <v>0.13073</v>
      </c>
      <c r="S41" s="15">
        <f>R41+'[1]NL-22'!S41</f>
        <v>2.16073</v>
      </c>
      <c r="T41" s="73">
        <v>2.44</v>
      </c>
      <c r="U41" s="15">
        <f>T41+'[1]NL-22'!U41</f>
        <v>6.32</v>
      </c>
      <c r="V41" s="19">
        <v>0.006370000000000001</v>
      </c>
      <c r="W41" s="15">
        <f>V41+'[1]NL-22'!W41</f>
        <v>0.006370000000000001</v>
      </c>
      <c r="X41" s="15">
        <v>0</v>
      </c>
      <c r="Y41" s="15">
        <f>X41+'[1]NL-22'!Y41</f>
        <v>0</v>
      </c>
      <c r="Z41" s="19">
        <v>1.65401</v>
      </c>
      <c r="AA41" s="15">
        <f>Z41+'[1]NL-22'!AA41</f>
        <v>4.68401</v>
      </c>
      <c r="AB41" s="15">
        <f t="shared" si="1"/>
        <v>45.09359</v>
      </c>
      <c r="AC41" s="15">
        <f>AB41+'[1]NL-22'!AC41</f>
        <v>477.23358999999994</v>
      </c>
    </row>
    <row r="42" spans="1:29" ht="12.75">
      <c r="A42" s="14" t="s">
        <v>82</v>
      </c>
      <c r="B42" s="19">
        <v>42.89275</v>
      </c>
      <c r="C42" s="15">
        <f>B42+'[1]NL-22'!C42</f>
        <v>216.15275</v>
      </c>
      <c r="D42" s="19">
        <v>8.56003</v>
      </c>
      <c r="E42" s="15">
        <f>D42+'[1]NL-22'!E42</f>
        <v>23.59003</v>
      </c>
      <c r="F42" s="19">
        <v>0</v>
      </c>
      <c r="G42" s="15">
        <f>F42+'[1]NL-22'!G42</f>
        <v>0</v>
      </c>
      <c r="H42" s="19">
        <v>0</v>
      </c>
      <c r="I42" s="15">
        <f>H42+'[1]NL-22'!I42</f>
        <v>0</v>
      </c>
      <c r="J42" s="19">
        <v>0.33886000000000005</v>
      </c>
      <c r="K42" s="15">
        <f>J42+'[1]NL-22'!K42</f>
        <v>7.72886</v>
      </c>
      <c r="L42" s="73">
        <v>19.36</v>
      </c>
      <c r="M42" s="15">
        <f>L42+'[1]NL-22'!M42</f>
        <v>72.69999999999999</v>
      </c>
      <c r="N42" s="75">
        <v>33.48379</v>
      </c>
      <c r="O42" s="15">
        <f>N42+'[1]NL-22'!O42</f>
        <v>118.78379</v>
      </c>
      <c r="P42" s="19">
        <v>8.27914</v>
      </c>
      <c r="Q42" s="15">
        <f>P42+'[1]NL-22'!Q42</f>
        <v>37.58914</v>
      </c>
      <c r="R42" s="19">
        <v>0.98157</v>
      </c>
      <c r="S42" s="15">
        <f>R42+'[1]NL-22'!S42</f>
        <v>23.971570000000003</v>
      </c>
      <c r="T42" s="73">
        <v>201.29</v>
      </c>
      <c r="U42" s="15">
        <f>T42+'[1]NL-22'!U42</f>
        <v>382.28</v>
      </c>
      <c r="V42" s="19">
        <v>0</v>
      </c>
      <c r="W42" s="15">
        <f>V42+'[1]NL-22'!W42</f>
        <v>0.03</v>
      </c>
      <c r="X42" s="15">
        <v>0</v>
      </c>
      <c r="Y42" s="15">
        <f>X42+'[1]NL-22'!Y42</f>
        <v>0</v>
      </c>
      <c r="Z42" s="19">
        <v>2.08529</v>
      </c>
      <c r="AA42" s="15">
        <f>Z42+'[1]NL-22'!AA42</f>
        <v>13.475290000000001</v>
      </c>
      <c r="AB42" s="15">
        <f t="shared" si="1"/>
        <v>317.27142999999995</v>
      </c>
      <c r="AC42" s="15">
        <f>AB42+'[1]NL-22'!AC42</f>
        <v>896.30143</v>
      </c>
    </row>
    <row r="43" spans="1:29" ht="12.75">
      <c r="A43" s="14" t="s">
        <v>83</v>
      </c>
      <c r="B43" s="19">
        <v>1659.101186</v>
      </c>
      <c r="C43" s="15">
        <f>B43+'[1]NL-22'!C43</f>
        <v>8727.271186</v>
      </c>
      <c r="D43" s="19">
        <v>398.94876</v>
      </c>
      <c r="E43" s="15">
        <f>D43+'[1]NL-22'!E43</f>
        <v>2439.89876</v>
      </c>
      <c r="F43" s="19">
        <v>34.57489</v>
      </c>
      <c r="G43" s="15">
        <f>F43+'[1]NL-22'!G43</f>
        <v>188.83489</v>
      </c>
      <c r="H43" s="19">
        <v>85.1372</v>
      </c>
      <c r="I43" s="15">
        <f>H43+'[1]NL-22'!I43</f>
        <v>579.2372</v>
      </c>
      <c r="J43" s="19">
        <v>521.16522</v>
      </c>
      <c r="K43" s="15">
        <f>J43+'[1]NL-22'!K43</f>
        <v>2836.41522</v>
      </c>
      <c r="L43" s="73">
        <v>1110.96</v>
      </c>
      <c r="M43" s="15">
        <f>L43+'[1]NL-22'!M43</f>
        <v>4370.6</v>
      </c>
      <c r="N43" s="75">
        <v>1351.8915299999999</v>
      </c>
      <c r="O43" s="15">
        <f>N43+'[1]NL-22'!O43</f>
        <v>4949.65153</v>
      </c>
      <c r="P43" s="19">
        <v>204.212574</v>
      </c>
      <c r="Q43" s="15">
        <f>P43+'[1]NL-22'!Q43</f>
        <v>941.182574</v>
      </c>
      <c r="R43" s="19">
        <v>99.3393</v>
      </c>
      <c r="S43" s="15">
        <f>R43+'[1]NL-22'!S43</f>
        <v>806.9793</v>
      </c>
      <c r="T43" s="73">
        <v>3629.38</v>
      </c>
      <c r="U43" s="15">
        <f>T43+'[1]NL-22'!U43</f>
        <v>18532.12</v>
      </c>
      <c r="V43" s="19">
        <v>16.12</v>
      </c>
      <c r="W43" s="15">
        <f>V43+'[1]NL-22'!W43</f>
        <v>72.17</v>
      </c>
      <c r="X43" s="15">
        <v>0</v>
      </c>
      <c r="Y43" s="15">
        <f>X43+'[1]NL-22'!Y43</f>
        <v>0</v>
      </c>
      <c r="Z43" s="19">
        <v>725.81386</v>
      </c>
      <c r="AA43" s="15">
        <f>Z43+'[1]NL-22'!AA43</f>
        <v>3713.05386</v>
      </c>
      <c r="AB43" s="15">
        <f t="shared" si="1"/>
        <v>9836.64452</v>
      </c>
      <c r="AC43" s="15">
        <f>AB43+'[1]NL-22'!AC43</f>
        <v>48157.41452</v>
      </c>
    </row>
    <row r="44" spans="1:29" ht="12.75">
      <c r="A44" s="14" t="s">
        <v>84</v>
      </c>
      <c r="B44" s="19">
        <v>0</v>
      </c>
      <c r="C44" s="15">
        <f>B44+'[1]NL-22'!C44</f>
        <v>0</v>
      </c>
      <c r="D44" s="19">
        <v>0</v>
      </c>
      <c r="E44" s="15">
        <f>D44+'[1]NL-22'!E44</f>
        <v>0</v>
      </c>
      <c r="F44" s="19">
        <v>0</v>
      </c>
      <c r="G44" s="15">
        <f>F44+'[1]NL-22'!G44</f>
        <v>0</v>
      </c>
      <c r="H44" s="19">
        <v>0</v>
      </c>
      <c r="I44" s="15">
        <f>H44+'[1]NL-22'!I44</f>
        <v>0</v>
      </c>
      <c r="J44" s="19">
        <v>0</v>
      </c>
      <c r="K44" s="15">
        <f>J44+'[1]NL-22'!K44</f>
        <v>0</v>
      </c>
      <c r="L44">
        <v>0</v>
      </c>
      <c r="M44" s="15">
        <f>L44+'[1]NL-22'!M44</f>
        <v>0</v>
      </c>
      <c r="N44" s="75">
        <v>0</v>
      </c>
      <c r="O44" s="15">
        <f>N44+'[1]NL-22'!O44</f>
        <v>0</v>
      </c>
      <c r="P44" s="19">
        <v>0</v>
      </c>
      <c r="Q44" s="15">
        <f>P44+'[1]NL-22'!Q44</f>
        <v>0</v>
      </c>
      <c r="R44" s="19">
        <v>0</v>
      </c>
      <c r="S44" s="15">
        <f>R44+'[1]NL-22'!S44</f>
        <v>0</v>
      </c>
      <c r="T44" s="73">
        <v>0</v>
      </c>
      <c r="U44" s="15">
        <f>T44+'[1]NL-22'!U44</f>
        <v>0</v>
      </c>
      <c r="V44" s="19">
        <v>0</v>
      </c>
      <c r="W44" s="15">
        <f>V44+'[1]NL-22'!W44</f>
        <v>0</v>
      </c>
      <c r="X44" s="15">
        <v>0</v>
      </c>
      <c r="Y44" s="15">
        <f>X44+'[1]NL-22'!Y44</f>
        <v>0</v>
      </c>
      <c r="Z44" s="19">
        <v>0</v>
      </c>
      <c r="AA44" s="15">
        <f>Z44+'[1]NL-22'!AA44</f>
        <v>0</v>
      </c>
      <c r="AB44" s="15">
        <f t="shared" si="1"/>
        <v>0</v>
      </c>
      <c r="AC44" s="15">
        <f>AB44+'[1]NL-22'!AC44</f>
        <v>0</v>
      </c>
    </row>
    <row r="45" spans="1:29" ht="12.75">
      <c r="A45" s="14" t="s">
        <v>85</v>
      </c>
      <c r="B45" s="19">
        <v>18.69128</v>
      </c>
      <c r="C45" s="15">
        <f>B45+'[1]NL-22'!C45</f>
        <v>97.14128</v>
      </c>
      <c r="D45" s="19">
        <v>0.40326</v>
      </c>
      <c r="E45" s="15">
        <f>D45+'[1]NL-22'!E45</f>
        <v>4.5632600000000005</v>
      </c>
      <c r="F45" s="19">
        <v>0</v>
      </c>
      <c r="G45" s="15">
        <f>F45+'[1]NL-22'!G45</f>
        <v>0</v>
      </c>
      <c r="H45" s="74">
        <v>0</v>
      </c>
      <c r="I45" s="15">
        <f>H45+'[1]NL-22'!I45</f>
        <v>0</v>
      </c>
      <c r="J45" s="19">
        <v>25.86636</v>
      </c>
      <c r="K45" s="15">
        <f>J45+'[1]NL-22'!K45</f>
        <v>59.33636</v>
      </c>
      <c r="L45" s="73">
        <v>15.11</v>
      </c>
      <c r="M45" s="15">
        <f>L45+'[1]NL-22'!M45</f>
        <v>61.06999999999999</v>
      </c>
      <c r="N45" s="75">
        <v>29.78096</v>
      </c>
      <c r="O45" s="15">
        <f>N45+'[1]NL-22'!O45</f>
        <v>104.79095999999998</v>
      </c>
      <c r="P45" s="19">
        <v>3.1059200000000002</v>
      </c>
      <c r="Q45" s="15">
        <f>P45+'[1]NL-22'!Q45</f>
        <v>7.52592</v>
      </c>
      <c r="R45" s="19">
        <v>0.53146</v>
      </c>
      <c r="S45" s="15">
        <f>R45+'[1]NL-22'!S45</f>
        <v>3.60146</v>
      </c>
      <c r="T45" s="73">
        <v>6.17</v>
      </c>
      <c r="U45" s="15">
        <f>T45+'[1]NL-22'!U45</f>
        <v>58.77</v>
      </c>
      <c r="V45" s="19">
        <v>0.06293</v>
      </c>
      <c r="W45" s="15">
        <f>V45+'[1]NL-22'!W45</f>
        <v>0.87293</v>
      </c>
      <c r="X45" s="15">
        <v>0</v>
      </c>
      <c r="Y45" s="15">
        <f>X45+'[1]NL-22'!Y45</f>
        <v>0</v>
      </c>
      <c r="Z45" s="19">
        <v>3.57141</v>
      </c>
      <c r="AA45" s="15">
        <f>Z45+'[1]NL-22'!AA45</f>
        <v>12.11141</v>
      </c>
      <c r="AB45" s="15">
        <f t="shared" si="1"/>
        <v>103.29357999999998</v>
      </c>
      <c r="AC45" s="15">
        <f>AB45+'[1]NL-22'!AC45</f>
        <v>409.78358</v>
      </c>
    </row>
    <row r="46" spans="1:29" ht="12.75">
      <c r="A46" s="14" t="s">
        <v>28</v>
      </c>
      <c r="B46" s="15">
        <f aca="true" t="shared" si="2" ref="B46:AC46">SUM(B10:B45)</f>
        <v>21719.851253999997</v>
      </c>
      <c r="C46" s="15">
        <f t="shared" si="2"/>
        <v>95812.01125399998</v>
      </c>
      <c r="D46" s="15">
        <f t="shared" si="2"/>
        <v>4607.431836099999</v>
      </c>
      <c r="E46" s="15">
        <f t="shared" si="2"/>
        <v>22483.951836099994</v>
      </c>
      <c r="F46" s="15">
        <f t="shared" si="2"/>
        <v>1732.5500245000003</v>
      </c>
      <c r="G46" s="15">
        <f t="shared" si="2"/>
        <v>17311.020024499998</v>
      </c>
      <c r="H46" s="15">
        <f>SUM(H10:H45)</f>
        <v>2100.5474012</v>
      </c>
      <c r="I46" s="15">
        <f>SUM(I10:I45)</f>
        <v>10060.9874012</v>
      </c>
      <c r="J46" s="15">
        <f t="shared" si="2"/>
        <v>8810.309948119995</v>
      </c>
      <c r="K46" s="15">
        <f t="shared" si="2"/>
        <v>34201.99994812</v>
      </c>
      <c r="L46" s="15">
        <f t="shared" si="2"/>
        <v>32947.709999999985</v>
      </c>
      <c r="M46" s="15">
        <f t="shared" si="2"/>
        <v>121775.99999999999</v>
      </c>
      <c r="N46" s="15">
        <f t="shared" si="2"/>
        <v>44928.490112</v>
      </c>
      <c r="O46" s="15">
        <f t="shared" si="2"/>
        <v>164397.000112</v>
      </c>
      <c r="P46" s="15">
        <f t="shared" si="2"/>
        <v>2976.5984360000007</v>
      </c>
      <c r="Q46" s="15">
        <f t="shared" si="2"/>
        <v>12206.008436000002</v>
      </c>
      <c r="R46" s="15">
        <f t="shared" si="2"/>
        <v>2759.1367009999994</v>
      </c>
      <c r="S46" s="15">
        <f t="shared" si="2"/>
        <v>12640.986701</v>
      </c>
      <c r="T46" s="15">
        <f t="shared" si="2"/>
        <v>53312.93000000001</v>
      </c>
      <c r="U46" s="15">
        <f t="shared" si="2"/>
        <v>198772.03999999998</v>
      </c>
      <c r="V46" s="15">
        <f t="shared" si="2"/>
        <v>127.18915999999999</v>
      </c>
      <c r="W46" s="15">
        <f t="shared" si="2"/>
        <v>695.5191599999998</v>
      </c>
      <c r="X46" s="15">
        <f t="shared" si="2"/>
        <v>0</v>
      </c>
      <c r="Y46" s="15">
        <f t="shared" si="2"/>
        <v>0.31</v>
      </c>
      <c r="Z46" s="15">
        <f t="shared" si="2"/>
        <v>11785.946467300004</v>
      </c>
      <c r="AA46" s="15">
        <f t="shared" si="2"/>
        <v>50429.05646729999</v>
      </c>
      <c r="AB46" s="15">
        <f t="shared" si="2"/>
        <v>187808.69134022002</v>
      </c>
      <c r="AC46" s="15">
        <f t="shared" si="2"/>
        <v>740786.8913402201</v>
      </c>
    </row>
  </sheetData>
  <sheetProtection/>
  <mergeCells count="15"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fitToWidth="2" horizontalDpi="600" verticalDpi="600" orientation="landscape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35"/>
  <sheetViews>
    <sheetView workbookViewId="0" topLeftCell="A1">
      <selection activeCell="A4" sqref="A4:IV4"/>
    </sheetView>
  </sheetViews>
  <sheetFormatPr defaultColWidth="9.140625" defaultRowHeight="12.75"/>
  <cols>
    <col min="1" max="1" width="19.57421875" style="76" customWidth="1"/>
    <col min="2" max="3" width="9.140625" style="76" customWidth="1"/>
    <col min="4" max="5" width="9.140625" style="122" customWidth="1"/>
    <col min="6" max="6" width="12.57421875" style="122" bestFit="1" customWidth="1"/>
    <col min="7" max="7" width="11.421875" style="76" bestFit="1" customWidth="1"/>
    <col min="8" max="8" width="10.00390625" style="76" customWidth="1"/>
    <col min="9" max="9" width="13.7109375" style="76" customWidth="1"/>
    <col min="10" max="16384" width="9.140625" style="76" customWidth="1"/>
  </cols>
  <sheetData>
    <row r="1" spans="1:16" s="116" customFormat="1" ht="20.25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15"/>
      <c r="K1" s="115"/>
      <c r="L1" s="115"/>
      <c r="M1" s="115"/>
      <c r="N1" s="115"/>
      <c r="O1" s="115"/>
      <c r="P1" s="115"/>
    </row>
    <row r="2" spans="1:16" s="116" customFormat="1" ht="15.75">
      <c r="A2" s="117" t="s">
        <v>123</v>
      </c>
      <c r="B2" s="118" t="s">
        <v>124</v>
      </c>
      <c r="C2" s="118"/>
      <c r="D2" s="119"/>
      <c r="E2" s="119"/>
      <c r="F2" s="119"/>
      <c r="G2" s="120"/>
      <c r="H2" s="120"/>
      <c r="I2" s="120"/>
      <c r="J2" s="115"/>
      <c r="K2" s="115"/>
      <c r="L2" s="115"/>
      <c r="M2" s="115"/>
      <c r="N2" s="115"/>
      <c r="O2" s="115"/>
      <c r="P2" s="115"/>
    </row>
    <row r="3" ht="12.75">
      <c r="A3" s="121"/>
    </row>
    <row r="4" spans="1:13" ht="15" customHeight="1">
      <c r="A4" s="123" t="s">
        <v>92</v>
      </c>
      <c r="B4" s="124" t="s">
        <v>126</v>
      </c>
      <c r="C4" s="125"/>
      <c r="E4" s="126"/>
      <c r="F4" s="127"/>
      <c r="G4" s="178" t="s">
        <v>166</v>
      </c>
      <c r="H4" s="179"/>
      <c r="I4" s="179"/>
      <c r="J4" s="115"/>
      <c r="M4" s="115"/>
    </row>
    <row r="5" spans="1:13" s="115" customFormat="1" ht="15">
      <c r="A5" s="128"/>
      <c r="D5" s="129"/>
      <c r="E5" s="129"/>
      <c r="F5" s="130"/>
      <c r="H5" s="131"/>
      <c r="I5" s="131"/>
      <c r="J5" s="132"/>
      <c r="K5" s="133"/>
      <c r="L5" s="133"/>
      <c r="M5" s="133"/>
    </row>
    <row r="6" spans="1:6" s="133" customFormat="1" ht="15.75" thickBot="1">
      <c r="A6" s="128"/>
      <c r="D6" s="134"/>
      <c r="E6" s="134"/>
      <c r="F6" s="135" t="s">
        <v>47</v>
      </c>
    </row>
    <row r="7" spans="1:9" s="136" customFormat="1" ht="14.25" customHeight="1">
      <c r="A7" s="172" t="s">
        <v>125</v>
      </c>
      <c r="B7" s="173"/>
      <c r="C7" s="173"/>
      <c r="D7" s="173"/>
      <c r="E7" s="173"/>
      <c r="F7" s="173"/>
      <c r="G7" s="173"/>
      <c r="H7" s="173"/>
      <c r="I7" s="174"/>
    </row>
    <row r="8" spans="1:9" s="136" customFormat="1" ht="15" customHeight="1" thickBot="1">
      <c r="A8" s="175"/>
      <c r="B8" s="176"/>
      <c r="C8" s="176"/>
      <c r="D8" s="176"/>
      <c r="E8" s="176"/>
      <c r="F8" s="176"/>
      <c r="G8" s="176"/>
      <c r="H8" s="176"/>
      <c r="I8" s="177"/>
    </row>
    <row r="9" spans="1:8" ht="25.5" customHeight="1">
      <c r="A9" s="137" t="s">
        <v>29</v>
      </c>
      <c r="B9" s="180" t="s">
        <v>39</v>
      </c>
      <c r="C9" s="180"/>
      <c r="D9" s="180"/>
      <c r="E9" s="180"/>
      <c r="F9" s="138"/>
      <c r="G9" s="180" t="s">
        <v>40</v>
      </c>
      <c r="H9" s="180" t="s">
        <v>41</v>
      </c>
    </row>
    <row r="10" spans="1:8" ht="25.5">
      <c r="A10" s="137"/>
      <c r="B10" s="137" t="s">
        <v>42</v>
      </c>
      <c r="C10" s="137" t="s">
        <v>43</v>
      </c>
      <c r="D10" s="138" t="s">
        <v>44</v>
      </c>
      <c r="E10" s="138" t="s">
        <v>45</v>
      </c>
      <c r="F10" s="138" t="s">
        <v>46</v>
      </c>
      <c r="G10" s="180"/>
      <c r="H10" s="180"/>
    </row>
    <row r="11" spans="1:10" ht="24.75" customHeight="1">
      <c r="A11" s="137" t="s">
        <v>15</v>
      </c>
      <c r="B11" s="137">
        <v>440</v>
      </c>
      <c r="C11" s="137">
        <v>660</v>
      </c>
      <c r="D11" s="138">
        <v>559</v>
      </c>
      <c r="E11" s="138">
        <v>818</v>
      </c>
      <c r="F11" s="138">
        <v>541</v>
      </c>
      <c r="G11" s="162">
        <f>B11+C11+D11+E11+F11</f>
        <v>3018</v>
      </c>
      <c r="H11" s="139">
        <v>25261.17</v>
      </c>
      <c r="I11" s="122"/>
      <c r="J11" s="116"/>
    </row>
    <row r="12" spans="1:10" ht="24.75" customHeight="1">
      <c r="A12" s="137" t="s">
        <v>30</v>
      </c>
      <c r="B12" s="137">
        <v>1266</v>
      </c>
      <c r="C12" s="137">
        <v>1900</v>
      </c>
      <c r="D12" s="138">
        <v>907</v>
      </c>
      <c r="E12" s="138">
        <v>877</v>
      </c>
      <c r="F12" s="138">
        <v>410</v>
      </c>
      <c r="G12" s="162">
        <f aca="true" t="shared" si="0" ref="G12:G23">B12+C12+D12+E12+F12</f>
        <v>5360</v>
      </c>
      <c r="H12" s="139">
        <v>9270.27</v>
      </c>
      <c r="I12" s="144"/>
      <c r="J12" s="116"/>
    </row>
    <row r="13" spans="1:10" ht="24.75" customHeight="1">
      <c r="A13" s="137" t="s">
        <v>31</v>
      </c>
      <c r="B13" s="137">
        <v>10</v>
      </c>
      <c r="C13" s="137">
        <v>9</v>
      </c>
      <c r="D13" s="138">
        <v>8</v>
      </c>
      <c r="E13" s="138">
        <v>18</v>
      </c>
      <c r="F13" s="138">
        <v>19</v>
      </c>
      <c r="G13" s="162">
        <f t="shared" si="0"/>
        <v>64</v>
      </c>
      <c r="H13" s="139">
        <v>1721.81</v>
      </c>
      <c r="I13" s="147"/>
      <c r="J13" s="116"/>
    </row>
    <row r="14" spans="1:9" ht="24.75" customHeight="1">
      <c r="A14" s="137" t="s">
        <v>107</v>
      </c>
      <c r="B14" s="137">
        <v>7</v>
      </c>
      <c r="C14" s="137">
        <v>5</v>
      </c>
      <c r="D14" s="138">
        <v>10</v>
      </c>
      <c r="E14" s="138">
        <v>27</v>
      </c>
      <c r="F14" s="138">
        <v>28</v>
      </c>
      <c r="G14" s="162">
        <f t="shared" si="0"/>
        <v>77</v>
      </c>
      <c r="H14" s="139">
        <v>2772.44</v>
      </c>
      <c r="I14" s="147"/>
    </row>
    <row r="15" spans="1:9" ht="24.75" customHeight="1">
      <c r="A15" s="137" t="s">
        <v>18</v>
      </c>
      <c r="B15" s="137">
        <v>695</v>
      </c>
      <c r="C15" s="137">
        <v>1042</v>
      </c>
      <c r="D15" s="138">
        <v>1043</v>
      </c>
      <c r="E15" s="138">
        <v>918</v>
      </c>
      <c r="F15" s="138">
        <v>443</v>
      </c>
      <c r="G15" s="162">
        <f t="shared" si="0"/>
        <v>4141</v>
      </c>
      <c r="H15" s="139">
        <v>4279.67</v>
      </c>
      <c r="I15" s="147"/>
    </row>
    <row r="16" spans="1:9" ht="24.75" customHeight="1">
      <c r="A16" s="137" t="s">
        <v>32</v>
      </c>
      <c r="B16" s="137">
        <v>45493</v>
      </c>
      <c r="C16" s="137">
        <v>31079</v>
      </c>
      <c r="D16" s="138">
        <v>10742</v>
      </c>
      <c r="E16" s="138">
        <v>8693</v>
      </c>
      <c r="F16" s="138">
        <v>4565</v>
      </c>
      <c r="G16" s="162">
        <f t="shared" si="0"/>
        <v>100572</v>
      </c>
      <c r="H16" s="139">
        <v>20255.84</v>
      </c>
      <c r="I16" s="147"/>
    </row>
    <row r="17" spans="1:9" ht="24.75" customHeight="1">
      <c r="A17" s="137" t="s">
        <v>33</v>
      </c>
      <c r="B17" s="137">
        <v>2418</v>
      </c>
      <c r="C17" s="137">
        <v>5642</v>
      </c>
      <c r="D17" s="138">
        <v>2507</v>
      </c>
      <c r="E17" s="138">
        <v>4134</v>
      </c>
      <c r="F17" s="138">
        <v>13254</v>
      </c>
      <c r="G17" s="162">
        <f t="shared" si="0"/>
        <v>27955</v>
      </c>
      <c r="H17" s="139">
        <v>44153.12</v>
      </c>
      <c r="I17" s="147"/>
    </row>
    <row r="18" spans="1:9" ht="24.75" customHeight="1">
      <c r="A18" s="137" t="s">
        <v>34</v>
      </c>
      <c r="B18" s="137">
        <v>119855</v>
      </c>
      <c r="C18" s="137">
        <v>64537</v>
      </c>
      <c r="D18" s="138">
        <v>10784</v>
      </c>
      <c r="E18" s="138">
        <v>6133</v>
      </c>
      <c r="F18" s="138">
        <v>925</v>
      </c>
      <c r="G18" s="162">
        <f t="shared" si="0"/>
        <v>202234</v>
      </c>
      <c r="H18" s="139">
        <v>63273.15</v>
      </c>
      <c r="I18" s="147"/>
    </row>
    <row r="19" spans="1:9" ht="24.75" customHeight="1">
      <c r="A19" s="137" t="s">
        <v>35</v>
      </c>
      <c r="B19" s="137">
        <v>25</v>
      </c>
      <c r="C19" s="137">
        <v>15</v>
      </c>
      <c r="D19" s="138">
        <v>0</v>
      </c>
      <c r="E19" s="138">
        <v>2</v>
      </c>
      <c r="F19" s="138">
        <v>1</v>
      </c>
      <c r="G19" s="162">
        <f t="shared" si="0"/>
        <v>43</v>
      </c>
      <c r="H19" s="139">
        <v>105.27</v>
      </c>
      <c r="I19" s="147"/>
    </row>
    <row r="20" spans="1:9" ht="24.75" customHeight="1">
      <c r="A20" s="137" t="s">
        <v>22</v>
      </c>
      <c r="B20" s="137">
        <v>1883</v>
      </c>
      <c r="C20" s="137">
        <v>1541</v>
      </c>
      <c r="D20" s="138">
        <v>1362</v>
      </c>
      <c r="E20" s="138">
        <v>1127</v>
      </c>
      <c r="F20" s="138">
        <v>623</v>
      </c>
      <c r="G20" s="162">
        <f t="shared" si="0"/>
        <v>6536</v>
      </c>
      <c r="H20" s="139">
        <v>2659.91</v>
      </c>
      <c r="I20" s="159"/>
    </row>
    <row r="21" spans="1:9" ht="24.75" customHeight="1">
      <c r="A21" s="137" t="s">
        <v>36</v>
      </c>
      <c r="B21" s="137">
        <v>161</v>
      </c>
      <c r="C21" s="137">
        <v>148</v>
      </c>
      <c r="D21" s="138">
        <v>227</v>
      </c>
      <c r="E21" s="138">
        <v>293</v>
      </c>
      <c r="F21" s="138">
        <v>306</v>
      </c>
      <c r="G21" s="162">
        <f t="shared" si="0"/>
        <v>1135</v>
      </c>
      <c r="H21" s="139">
        <v>1039.17</v>
      </c>
      <c r="I21" s="161"/>
    </row>
    <row r="22" spans="1:9" ht="24.75" customHeight="1">
      <c r="A22" s="137" t="s">
        <v>37</v>
      </c>
      <c r="B22" s="137">
        <v>0</v>
      </c>
      <c r="C22" s="137">
        <v>0</v>
      </c>
      <c r="D22" s="138">
        <v>0</v>
      </c>
      <c r="E22" s="138">
        <v>0</v>
      </c>
      <c r="F22" s="138">
        <f>G22-E22-D22-C22-B22</f>
        <v>0</v>
      </c>
      <c r="G22" s="162">
        <v>0</v>
      </c>
      <c r="H22" s="139">
        <v>0</v>
      </c>
      <c r="I22" s="122"/>
    </row>
    <row r="23" spans="1:9" ht="24.75" customHeight="1">
      <c r="A23" s="137" t="s">
        <v>38</v>
      </c>
      <c r="B23" s="137">
        <v>7038</v>
      </c>
      <c r="C23" s="137">
        <v>8603</v>
      </c>
      <c r="D23" s="138">
        <v>2974</v>
      </c>
      <c r="E23" s="138">
        <v>2746</v>
      </c>
      <c r="F23" s="138">
        <v>1794</v>
      </c>
      <c r="G23" s="162">
        <f t="shared" si="0"/>
        <v>23155</v>
      </c>
      <c r="H23" s="139">
        <v>13968.8</v>
      </c>
      <c r="I23" s="122"/>
    </row>
    <row r="24" spans="1:9" ht="24.75" customHeight="1">
      <c r="A24" s="140" t="s">
        <v>28</v>
      </c>
      <c r="B24" s="139">
        <f aca="true" t="shared" si="1" ref="B24:H24">SUM(B11:B23)</f>
        <v>179291</v>
      </c>
      <c r="C24" s="139">
        <f t="shared" si="1"/>
        <v>115181</v>
      </c>
      <c r="D24" s="141">
        <f t="shared" si="1"/>
        <v>31123</v>
      </c>
      <c r="E24" s="141">
        <f t="shared" si="1"/>
        <v>25786</v>
      </c>
      <c r="F24" s="141">
        <f t="shared" si="1"/>
        <v>22909</v>
      </c>
      <c r="G24" s="139">
        <f t="shared" si="1"/>
        <v>374290</v>
      </c>
      <c r="H24" s="139">
        <f t="shared" si="1"/>
        <v>188760.62</v>
      </c>
      <c r="I24" s="122"/>
    </row>
    <row r="26" spans="1:31" ht="15.75">
      <c r="A26" s="142" t="s">
        <v>175</v>
      </c>
      <c r="B26" s="143"/>
      <c r="C26" s="143"/>
      <c r="D26" s="144"/>
      <c r="E26" s="144"/>
      <c r="F26" s="144"/>
      <c r="G26" s="143"/>
      <c r="H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>
        <v>0</v>
      </c>
      <c r="AC26" s="143">
        <v>0</v>
      </c>
      <c r="AD26" s="143"/>
      <c r="AE26" s="143"/>
    </row>
    <row r="27" spans="1:31" ht="15">
      <c r="A27" s="145" t="s">
        <v>167</v>
      </c>
      <c r="B27" s="146">
        <v>1100</v>
      </c>
      <c r="C27" s="146">
        <v>5733.1823051</v>
      </c>
      <c r="D27" s="147">
        <v>3166</v>
      </c>
      <c r="E27" s="147">
        <v>3280.9158054</v>
      </c>
      <c r="F27" s="147">
        <v>19</v>
      </c>
      <c r="G27" s="146">
        <v>53.1562832</v>
      </c>
      <c r="H27" s="146">
        <v>12</v>
      </c>
      <c r="J27" s="146">
        <v>1737</v>
      </c>
      <c r="K27" s="146">
        <v>1644.1595225</v>
      </c>
      <c r="L27" s="143">
        <v>76572</v>
      </c>
      <c r="M27" s="143">
        <v>12674.62</v>
      </c>
      <c r="N27" s="143">
        <v>8060</v>
      </c>
      <c r="O27" s="143">
        <v>12311.03</v>
      </c>
      <c r="P27" s="146">
        <v>309</v>
      </c>
      <c r="Q27" s="146">
        <v>525.2060273</v>
      </c>
      <c r="R27" s="146">
        <v>3424</v>
      </c>
      <c r="S27" s="146">
        <v>1414.6299353</v>
      </c>
      <c r="T27" s="143">
        <v>184392</v>
      </c>
      <c r="U27" s="143">
        <v>60335.41</v>
      </c>
      <c r="V27" s="146">
        <v>40</v>
      </c>
      <c r="W27" s="146">
        <v>87.1627728</v>
      </c>
      <c r="X27" s="143">
        <v>0</v>
      </c>
      <c r="Y27" s="143">
        <v>0</v>
      </c>
      <c r="Z27" s="143">
        <v>0</v>
      </c>
      <c r="AA27" s="143">
        <v>0</v>
      </c>
      <c r="AB27" s="146">
        <v>15641</v>
      </c>
      <c r="AC27" s="146">
        <v>10719.578182199999</v>
      </c>
      <c r="AD27" s="148">
        <f aca="true" t="shared" si="2" ref="AD27:AD32">B27+D27+F27+H27+J27+L27+N27+P27+R27+T27+V27+X27+Z27+AB27</f>
        <v>294472</v>
      </c>
      <c r="AE27" s="148">
        <f aca="true" t="shared" si="3" ref="AE27:AE34">C27+E27+G27+I13+K27+M27+O27+Q27+S27+U27+W27+Y27+AA27+AC27</f>
        <v>108779.0508338</v>
      </c>
    </row>
    <row r="28" spans="1:31" s="153" customFormat="1" ht="15">
      <c r="A28" s="149" t="s">
        <v>168</v>
      </c>
      <c r="B28" s="150">
        <v>559</v>
      </c>
      <c r="C28" s="150">
        <v>4205.2644942</v>
      </c>
      <c r="D28" s="147">
        <v>907</v>
      </c>
      <c r="E28" s="147">
        <v>655.1902862</v>
      </c>
      <c r="F28" s="147">
        <v>8</v>
      </c>
      <c r="G28" s="150">
        <v>28.14238</v>
      </c>
      <c r="H28" s="150">
        <v>10</v>
      </c>
      <c r="I28" s="76"/>
      <c r="J28" s="150">
        <v>1043</v>
      </c>
      <c r="K28" s="150">
        <v>809.7088331</v>
      </c>
      <c r="L28" s="151">
        <v>10742</v>
      </c>
      <c r="M28" s="151">
        <v>3206.9</v>
      </c>
      <c r="N28" s="151">
        <v>2507</v>
      </c>
      <c r="O28" s="151">
        <v>3519.36</v>
      </c>
      <c r="P28" s="150">
        <v>227</v>
      </c>
      <c r="Q28" s="150">
        <v>72.9358</v>
      </c>
      <c r="R28" s="150">
        <v>1362</v>
      </c>
      <c r="S28" s="150">
        <v>470.4158405</v>
      </c>
      <c r="T28" s="151">
        <v>10784</v>
      </c>
      <c r="U28" s="151">
        <v>2092.7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0">
        <v>2974</v>
      </c>
      <c r="AC28" s="150">
        <v>888.9388687</v>
      </c>
      <c r="AD28" s="152">
        <f t="shared" si="2"/>
        <v>31123</v>
      </c>
      <c r="AE28" s="152">
        <f t="shared" si="3"/>
        <v>15949.556502699998</v>
      </c>
    </row>
    <row r="29" spans="1:31" s="153" customFormat="1" ht="15">
      <c r="A29" s="149" t="s">
        <v>169</v>
      </c>
      <c r="B29" s="150">
        <v>818</v>
      </c>
      <c r="C29" s="150">
        <v>4839.6329433</v>
      </c>
      <c r="D29" s="147">
        <v>877</v>
      </c>
      <c r="E29" s="147">
        <v>834.4224076</v>
      </c>
      <c r="F29" s="147">
        <v>18</v>
      </c>
      <c r="G29" s="150">
        <v>45.644232</v>
      </c>
      <c r="H29" s="150">
        <v>27</v>
      </c>
      <c r="I29" s="76"/>
      <c r="J29" s="150">
        <v>918</v>
      </c>
      <c r="K29" s="150">
        <v>678.9045069</v>
      </c>
      <c r="L29" s="151">
        <v>8693</v>
      </c>
      <c r="M29" s="151">
        <v>2943.15</v>
      </c>
      <c r="N29" s="151">
        <v>4134</v>
      </c>
      <c r="O29" s="151">
        <v>6110.04</v>
      </c>
      <c r="P29" s="150">
        <v>293</v>
      </c>
      <c r="Q29" s="150">
        <v>209.44236</v>
      </c>
      <c r="R29" s="150">
        <v>1127</v>
      </c>
      <c r="S29" s="150">
        <v>502.434559</v>
      </c>
      <c r="T29" s="151">
        <v>6133</v>
      </c>
      <c r="U29" s="151">
        <v>689.8</v>
      </c>
      <c r="V29" s="150">
        <v>2</v>
      </c>
      <c r="W29" s="150">
        <v>18.10832</v>
      </c>
      <c r="X29" s="151">
        <v>0</v>
      </c>
      <c r="Y29" s="151">
        <v>0</v>
      </c>
      <c r="Z29" s="151">
        <v>0</v>
      </c>
      <c r="AA29" s="151">
        <v>0</v>
      </c>
      <c r="AB29" s="150">
        <v>2746</v>
      </c>
      <c r="AC29" s="150">
        <v>836.1715508</v>
      </c>
      <c r="AD29" s="152">
        <f t="shared" si="2"/>
        <v>25786</v>
      </c>
      <c r="AE29" s="152">
        <f t="shared" si="3"/>
        <v>17707.750879600004</v>
      </c>
    </row>
    <row r="30" spans="1:31" ht="15">
      <c r="A30" s="145" t="s">
        <v>170</v>
      </c>
      <c r="B30" s="146">
        <v>457</v>
      </c>
      <c r="C30" s="146">
        <v>9658.8826929</v>
      </c>
      <c r="D30" s="147">
        <v>390</v>
      </c>
      <c r="E30" s="147">
        <v>533.3036366</v>
      </c>
      <c r="F30" s="147">
        <v>13</v>
      </c>
      <c r="G30" s="146">
        <v>1383.370829</v>
      </c>
      <c r="H30" s="146">
        <v>18</v>
      </c>
      <c r="J30" s="146">
        <v>410</v>
      </c>
      <c r="K30" s="146">
        <v>616.6408245</v>
      </c>
      <c r="L30" s="143">
        <v>4140</v>
      </c>
      <c r="M30" s="143">
        <v>1270.35</v>
      </c>
      <c r="N30" s="143">
        <v>6875</v>
      </c>
      <c r="O30" s="143">
        <v>12689.01</v>
      </c>
      <c r="P30" s="146">
        <v>231</v>
      </c>
      <c r="Q30" s="146">
        <v>206.498462</v>
      </c>
      <c r="R30" s="146">
        <v>577</v>
      </c>
      <c r="S30" s="146">
        <v>263.1537</v>
      </c>
      <c r="T30" s="143">
        <v>884</v>
      </c>
      <c r="U30" s="143">
        <v>145.92</v>
      </c>
      <c r="V30" s="143">
        <v>1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6">
        <v>1425</v>
      </c>
      <c r="AC30" s="146">
        <v>1348.8344214</v>
      </c>
      <c r="AD30" s="148">
        <f t="shared" si="2"/>
        <v>15421</v>
      </c>
      <c r="AE30" s="148">
        <f t="shared" si="3"/>
        <v>28115.964566399995</v>
      </c>
    </row>
    <row r="31" spans="1:31" ht="15">
      <c r="A31" s="145" t="s">
        <v>171</v>
      </c>
      <c r="B31" s="146">
        <v>44</v>
      </c>
      <c r="C31" s="146">
        <v>569.6822756</v>
      </c>
      <c r="D31" s="147">
        <v>18</v>
      </c>
      <c r="E31" s="147">
        <v>3870.3051011</v>
      </c>
      <c r="F31" s="147">
        <v>4</v>
      </c>
      <c r="G31" s="146">
        <v>175.7872765</v>
      </c>
      <c r="H31" s="146">
        <v>6</v>
      </c>
      <c r="J31" s="146">
        <v>30</v>
      </c>
      <c r="K31" s="146">
        <v>430.0400435</v>
      </c>
      <c r="L31" s="143">
        <v>319</v>
      </c>
      <c r="M31" s="143">
        <v>112.24</v>
      </c>
      <c r="N31" s="143">
        <v>3826</v>
      </c>
      <c r="O31" s="143">
        <v>6173.11</v>
      </c>
      <c r="P31" s="146">
        <v>50</v>
      </c>
      <c r="Q31" s="146">
        <v>21.91722</v>
      </c>
      <c r="R31" s="146">
        <v>41</v>
      </c>
      <c r="S31" s="146">
        <v>9.27787</v>
      </c>
      <c r="T31" s="76">
        <v>26</v>
      </c>
      <c r="U31" s="76">
        <v>5.28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6">
        <v>248</v>
      </c>
      <c r="AC31" s="146">
        <v>167.4905795</v>
      </c>
      <c r="AD31" s="148">
        <f t="shared" si="2"/>
        <v>4612</v>
      </c>
      <c r="AE31" s="148">
        <f t="shared" si="3"/>
        <v>11535.1303662</v>
      </c>
    </row>
    <row r="32" spans="1:31" ht="15">
      <c r="A32" s="145" t="s">
        <v>172</v>
      </c>
      <c r="B32" s="146">
        <v>40</v>
      </c>
      <c r="C32" s="146">
        <v>254.5210068</v>
      </c>
      <c r="D32" s="147">
        <v>2</v>
      </c>
      <c r="E32" s="147">
        <v>96.12862</v>
      </c>
      <c r="F32" s="147">
        <v>2</v>
      </c>
      <c r="G32" s="146">
        <v>35.715328</v>
      </c>
      <c r="H32" s="146">
        <v>4</v>
      </c>
      <c r="J32" s="146">
        <v>3</v>
      </c>
      <c r="K32" s="146">
        <v>100.21984</v>
      </c>
      <c r="L32" s="143">
        <v>106</v>
      </c>
      <c r="M32" s="143">
        <v>48.58</v>
      </c>
      <c r="N32" s="143">
        <v>2553</v>
      </c>
      <c r="O32" s="143">
        <v>3350.57</v>
      </c>
      <c r="P32" s="146">
        <v>25</v>
      </c>
      <c r="Q32" s="146">
        <v>3.17334</v>
      </c>
      <c r="R32" s="146">
        <v>5</v>
      </c>
      <c r="S32" s="146">
        <v>0</v>
      </c>
      <c r="T32" s="143">
        <v>15</v>
      </c>
      <c r="U32" s="143">
        <v>4.04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6">
        <v>121</v>
      </c>
      <c r="AC32" s="146">
        <v>7.78496</v>
      </c>
      <c r="AD32" s="148">
        <f t="shared" si="2"/>
        <v>2876</v>
      </c>
      <c r="AE32" s="148">
        <f t="shared" si="3"/>
        <v>3900.7330948</v>
      </c>
    </row>
    <row r="33" spans="1:31" s="156" customFormat="1" ht="15">
      <c r="A33" s="154"/>
      <c r="B33" s="155">
        <f aca="true" t="shared" si="4" ref="B33:H33">B30+B31+B32</f>
        <v>541</v>
      </c>
      <c r="C33" s="155">
        <f t="shared" si="4"/>
        <v>10483.0859753</v>
      </c>
      <c r="D33" s="147">
        <f t="shared" si="4"/>
        <v>410</v>
      </c>
      <c r="E33" s="147">
        <f t="shared" si="4"/>
        <v>4499.7373577</v>
      </c>
      <c r="F33" s="147">
        <f t="shared" si="4"/>
        <v>19</v>
      </c>
      <c r="G33" s="155">
        <f t="shared" si="4"/>
        <v>1594.8734335</v>
      </c>
      <c r="H33" s="155">
        <f t="shared" si="4"/>
        <v>28</v>
      </c>
      <c r="I33" s="76"/>
      <c r="J33" s="155">
        <f aca="true" t="shared" si="5" ref="J33:AC33">J30+J31+J32</f>
        <v>443</v>
      </c>
      <c r="K33" s="155">
        <f t="shared" si="5"/>
        <v>1146.900708</v>
      </c>
      <c r="L33" s="155">
        <f t="shared" si="5"/>
        <v>4565</v>
      </c>
      <c r="M33" s="155">
        <f t="shared" si="5"/>
        <v>1431.1699999999998</v>
      </c>
      <c r="N33" s="155">
        <f t="shared" si="5"/>
        <v>13254</v>
      </c>
      <c r="O33" s="155">
        <f t="shared" si="5"/>
        <v>22212.69</v>
      </c>
      <c r="P33" s="155">
        <f t="shared" si="5"/>
        <v>306</v>
      </c>
      <c r="Q33" s="155">
        <f t="shared" si="5"/>
        <v>231.589022</v>
      </c>
      <c r="R33" s="155">
        <f t="shared" si="5"/>
        <v>623</v>
      </c>
      <c r="S33" s="155">
        <f t="shared" si="5"/>
        <v>272.43157</v>
      </c>
      <c r="T33" s="155">
        <f t="shared" si="5"/>
        <v>925</v>
      </c>
      <c r="U33" s="155">
        <f t="shared" si="5"/>
        <v>155.23999999999998</v>
      </c>
      <c r="V33" s="155">
        <f t="shared" si="5"/>
        <v>1</v>
      </c>
      <c r="W33" s="155">
        <f t="shared" si="5"/>
        <v>0</v>
      </c>
      <c r="X33" s="155">
        <f t="shared" si="5"/>
        <v>0</v>
      </c>
      <c r="Y33" s="155">
        <f t="shared" si="5"/>
        <v>0</v>
      </c>
      <c r="Z33" s="155">
        <f t="shared" si="5"/>
        <v>0</v>
      </c>
      <c r="AA33" s="155">
        <f t="shared" si="5"/>
        <v>0</v>
      </c>
      <c r="AB33" s="155">
        <f t="shared" si="5"/>
        <v>1794</v>
      </c>
      <c r="AC33" s="155">
        <f t="shared" si="5"/>
        <v>1524.1099609</v>
      </c>
      <c r="AD33" s="148">
        <f>B33+D33+F33+H33+J33+L33+N33+P33+R33+T33+V33+X33+Z33+AB33</f>
        <v>22909</v>
      </c>
      <c r="AE33" s="148">
        <f t="shared" si="3"/>
        <v>43551.8280274</v>
      </c>
    </row>
    <row r="34" spans="1:31" ht="15.75">
      <c r="A34" s="157" t="s">
        <v>176</v>
      </c>
      <c r="B34" s="158">
        <f aca="true" t="shared" si="6" ref="B34:H34">SUM(B27:B32)</f>
        <v>3018</v>
      </c>
      <c r="C34" s="158">
        <f t="shared" si="6"/>
        <v>25261.1657179</v>
      </c>
      <c r="D34" s="159">
        <f t="shared" si="6"/>
        <v>5360</v>
      </c>
      <c r="E34" s="159">
        <f t="shared" si="6"/>
        <v>9270.265856899998</v>
      </c>
      <c r="F34" s="159">
        <f t="shared" si="6"/>
        <v>64</v>
      </c>
      <c r="G34" s="158">
        <f t="shared" si="6"/>
        <v>1721.8163287</v>
      </c>
      <c r="H34" s="158">
        <f t="shared" si="6"/>
        <v>77</v>
      </c>
      <c r="J34" s="158">
        <f aca="true" t="shared" si="7" ref="J34:AA34">SUM(J27:J32)</f>
        <v>4141</v>
      </c>
      <c r="K34" s="158">
        <f t="shared" si="7"/>
        <v>4279.6735705</v>
      </c>
      <c r="L34" s="158">
        <f t="shared" si="7"/>
        <v>100572</v>
      </c>
      <c r="M34" s="158">
        <f t="shared" si="7"/>
        <v>20255.840000000004</v>
      </c>
      <c r="N34" s="158">
        <f t="shared" si="7"/>
        <v>27955</v>
      </c>
      <c r="O34" s="158">
        <f t="shared" si="7"/>
        <v>44153.12</v>
      </c>
      <c r="P34" s="158">
        <f t="shared" si="7"/>
        <v>1135</v>
      </c>
      <c r="Q34" s="158">
        <f t="shared" si="7"/>
        <v>1039.1732093</v>
      </c>
      <c r="R34" s="158">
        <f t="shared" si="7"/>
        <v>6536</v>
      </c>
      <c r="S34" s="158">
        <f t="shared" si="7"/>
        <v>2659.9119048</v>
      </c>
      <c r="T34" s="158">
        <f t="shared" si="7"/>
        <v>202234</v>
      </c>
      <c r="U34" s="158">
        <f t="shared" si="7"/>
        <v>63273.15</v>
      </c>
      <c r="V34" s="158">
        <f t="shared" si="7"/>
        <v>43</v>
      </c>
      <c r="W34" s="158">
        <f t="shared" si="7"/>
        <v>105.27109279999999</v>
      </c>
      <c r="X34" s="158">
        <f t="shared" si="7"/>
        <v>0</v>
      </c>
      <c r="Y34" s="158">
        <f t="shared" si="7"/>
        <v>0</v>
      </c>
      <c r="Z34" s="158">
        <f t="shared" si="7"/>
        <v>0</v>
      </c>
      <c r="AA34" s="158">
        <f t="shared" si="7"/>
        <v>0</v>
      </c>
      <c r="AB34" s="158">
        <v>23155</v>
      </c>
      <c r="AC34" s="158">
        <v>13968.7985626</v>
      </c>
      <c r="AD34" s="158">
        <f>B34+D34+F34+H34+J34+L34+N34+P34+R34+T34+V34+X34+Z34+AB34</f>
        <v>374290</v>
      </c>
      <c r="AE34" s="158">
        <f t="shared" si="3"/>
        <v>185988.18624349998</v>
      </c>
    </row>
    <row r="35" spans="2:31" ht="15.75" customHeight="1">
      <c r="B35" s="169" t="s">
        <v>15</v>
      </c>
      <c r="C35" s="169"/>
      <c r="D35" s="170" t="s">
        <v>16</v>
      </c>
      <c r="E35" s="170"/>
      <c r="F35" s="169" t="s">
        <v>17</v>
      </c>
      <c r="G35" s="169"/>
      <c r="H35" s="160" t="s">
        <v>107</v>
      </c>
      <c r="J35" s="169" t="s">
        <v>18</v>
      </c>
      <c r="K35" s="169"/>
      <c r="L35" s="169" t="s">
        <v>19</v>
      </c>
      <c r="M35" s="169"/>
      <c r="N35" s="169" t="s">
        <v>20</v>
      </c>
      <c r="O35" s="169"/>
      <c r="P35" s="169" t="s">
        <v>21</v>
      </c>
      <c r="Q35" s="169"/>
      <c r="R35" s="169" t="s">
        <v>22</v>
      </c>
      <c r="S35" s="169"/>
      <c r="T35" s="169" t="s">
        <v>173</v>
      </c>
      <c r="U35" s="169"/>
      <c r="V35" s="169" t="s">
        <v>24</v>
      </c>
      <c r="W35" s="169"/>
      <c r="X35" s="169" t="s">
        <v>25</v>
      </c>
      <c r="Y35" s="169"/>
      <c r="Z35" s="169" t="s">
        <v>174</v>
      </c>
      <c r="AA35" s="169"/>
      <c r="AB35" s="169" t="s">
        <v>26</v>
      </c>
      <c r="AC35" s="169"/>
      <c r="AD35" s="181" t="s">
        <v>27</v>
      </c>
      <c r="AE35" s="181"/>
    </row>
  </sheetData>
  <sheetProtection/>
  <mergeCells count="20">
    <mergeCell ref="Z35:AA35"/>
    <mergeCell ref="AB35:AC35"/>
    <mergeCell ref="AD35:AE35"/>
    <mergeCell ref="R35:S35"/>
    <mergeCell ref="T35:U35"/>
    <mergeCell ref="V35:W35"/>
    <mergeCell ref="X35:Y35"/>
    <mergeCell ref="J35:K35"/>
    <mergeCell ref="L35:M35"/>
    <mergeCell ref="N35:O35"/>
    <mergeCell ref="P35:Q35"/>
    <mergeCell ref="B35:C35"/>
    <mergeCell ref="D35:E35"/>
    <mergeCell ref="F35:G35"/>
    <mergeCell ref="A1:I1"/>
    <mergeCell ref="A7:I8"/>
    <mergeCell ref="G4:I4"/>
    <mergeCell ref="B9:E9"/>
    <mergeCell ref="G9:G10"/>
    <mergeCell ref="H9:H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ignoredErrors>
    <ignoredError sqref="G11:G21 G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E33"/>
  <sheetViews>
    <sheetView workbookViewId="0" topLeftCell="A1">
      <selection activeCell="O21" sqref="O21"/>
    </sheetView>
  </sheetViews>
  <sheetFormatPr defaultColWidth="9.140625" defaultRowHeight="12.75"/>
  <cols>
    <col min="1" max="1" width="38.8515625" style="92" bestFit="1" customWidth="1"/>
    <col min="2" max="2" width="7.7109375" style="92" customWidth="1"/>
    <col min="3" max="3" width="6.8515625" style="92" bestFit="1" customWidth="1"/>
    <col min="4" max="4" width="6.421875" style="92" bestFit="1" customWidth="1"/>
    <col min="5" max="5" width="7.28125" style="92" bestFit="1" customWidth="1"/>
    <col min="6" max="6" width="10.421875" style="92" bestFit="1" customWidth="1"/>
    <col min="7" max="7" width="9.7109375" style="92" bestFit="1" customWidth="1"/>
    <col min="8" max="8" width="10.7109375" style="92" customWidth="1"/>
    <col min="9" max="9" width="8.8515625" style="92" bestFit="1" customWidth="1"/>
    <col min="10" max="10" width="8.00390625" style="92" bestFit="1" customWidth="1"/>
    <col min="11" max="11" width="8.8515625" style="92" bestFit="1" customWidth="1"/>
    <col min="12" max="12" width="12.7109375" style="92" customWidth="1"/>
    <col min="13" max="13" width="8.8515625" style="92" bestFit="1" customWidth="1"/>
    <col min="14" max="14" width="7.8515625" style="92" bestFit="1" customWidth="1"/>
    <col min="15" max="15" width="17.00390625" style="92" customWidth="1"/>
    <col min="16" max="16384" width="9.140625" style="92" customWidth="1"/>
  </cols>
  <sheetData>
    <row r="1" spans="1:9" ht="20.25">
      <c r="A1" s="182" t="s">
        <v>89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93" t="s">
        <v>127</v>
      </c>
      <c r="B2" s="93" t="s">
        <v>128</v>
      </c>
      <c r="C2" s="94"/>
      <c r="D2" s="95"/>
      <c r="E2" s="95"/>
      <c r="F2" s="95"/>
      <c r="G2" s="95"/>
      <c r="H2" s="95"/>
      <c r="I2" s="95"/>
    </row>
    <row r="4" spans="1:9" ht="12.75">
      <c r="A4" s="96" t="s">
        <v>92</v>
      </c>
      <c r="B4" s="97" t="s">
        <v>126</v>
      </c>
      <c r="C4" s="97"/>
      <c r="D4" s="97"/>
      <c r="E4" s="97"/>
      <c r="F4" s="96"/>
      <c r="G4" s="96"/>
      <c r="H4" s="97" t="s">
        <v>166</v>
      </c>
      <c r="I4" s="97"/>
    </row>
    <row r="5" s="98" customFormat="1" ht="11.25" customHeight="1"/>
    <row r="6" spans="1:3" s="98" customFormat="1" ht="15">
      <c r="A6" s="99"/>
      <c r="C6" s="99"/>
    </row>
    <row r="7" spans="1:15" ht="36" customHeight="1">
      <c r="A7" s="60"/>
      <c r="B7" s="61" t="s">
        <v>15</v>
      </c>
      <c r="C7" s="61" t="s">
        <v>16</v>
      </c>
      <c r="D7" s="61" t="s">
        <v>17</v>
      </c>
      <c r="E7" s="61" t="s">
        <v>107</v>
      </c>
      <c r="F7" s="61" t="s">
        <v>18</v>
      </c>
      <c r="G7" s="61" t="s">
        <v>19</v>
      </c>
      <c r="H7" s="61" t="s">
        <v>20</v>
      </c>
      <c r="I7" s="61" t="s">
        <v>21</v>
      </c>
      <c r="J7" s="61" t="s">
        <v>22</v>
      </c>
      <c r="K7" s="61" t="s">
        <v>23</v>
      </c>
      <c r="L7" s="62" t="s">
        <v>24</v>
      </c>
      <c r="M7" s="61" t="s">
        <v>25</v>
      </c>
      <c r="N7" s="61" t="s">
        <v>26</v>
      </c>
      <c r="O7" s="61" t="s">
        <v>27</v>
      </c>
    </row>
    <row r="8" spans="1:15" s="59" customFormat="1" ht="25.5" customHeight="1">
      <c r="A8" s="20"/>
      <c r="B8" s="20" t="s">
        <v>1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1</v>
      </c>
      <c r="O8" s="20" t="s">
        <v>2</v>
      </c>
    </row>
    <row r="9" spans="1:15" s="59" customFormat="1" ht="12.75">
      <c r="A9" s="1" t="s">
        <v>3</v>
      </c>
      <c r="B9" s="100">
        <v>4744</v>
      </c>
      <c r="C9" s="100">
        <v>5211</v>
      </c>
      <c r="D9" s="100">
        <v>232</v>
      </c>
      <c r="E9" s="100">
        <v>201</v>
      </c>
      <c r="F9" s="100">
        <v>4968</v>
      </c>
      <c r="G9" s="100">
        <v>66308</v>
      </c>
      <c r="H9" s="100">
        <v>155865</v>
      </c>
      <c r="I9" s="100">
        <v>2763</v>
      </c>
      <c r="J9" s="100">
        <v>6852</v>
      </c>
      <c r="K9" s="100">
        <v>68388</v>
      </c>
      <c r="L9" s="100">
        <v>19</v>
      </c>
      <c r="M9" s="100">
        <v>0</v>
      </c>
      <c r="N9" s="100">
        <v>22337</v>
      </c>
      <c r="O9" s="18">
        <f>SUM(B9:N9)</f>
        <v>337888</v>
      </c>
    </row>
    <row r="10" spans="1:15" s="59" customFormat="1" ht="12.75">
      <c r="A10" s="1" t="s">
        <v>4</v>
      </c>
      <c r="B10" s="101">
        <v>1971</v>
      </c>
      <c r="C10" s="101">
        <v>4251</v>
      </c>
      <c r="D10" s="101">
        <v>39</v>
      </c>
      <c r="E10" s="101">
        <v>55</v>
      </c>
      <c r="F10" s="101">
        <v>2351</v>
      </c>
      <c r="G10" s="102">
        <v>77855</v>
      </c>
      <c r="H10" s="102">
        <v>19266</v>
      </c>
      <c r="I10" s="101">
        <v>662</v>
      </c>
      <c r="J10" s="101">
        <v>4510</v>
      </c>
      <c r="K10" s="102">
        <v>174313</v>
      </c>
      <c r="L10" s="101">
        <v>38</v>
      </c>
      <c r="M10" s="102">
        <v>0</v>
      </c>
      <c r="N10" s="101">
        <v>17377</v>
      </c>
      <c r="O10" s="18">
        <f>SUM(B10:N10)</f>
        <v>302688</v>
      </c>
    </row>
    <row r="11" spans="1:15" s="59" customFormat="1" ht="12.75">
      <c r="A11" s="1" t="s">
        <v>5</v>
      </c>
      <c r="B11" s="101">
        <v>3018</v>
      </c>
      <c r="C11" s="101">
        <v>5360</v>
      </c>
      <c r="D11" s="101">
        <v>64</v>
      </c>
      <c r="E11" s="101">
        <v>77</v>
      </c>
      <c r="F11" s="101">
        <v>4141</v>
      </c>
      <c r="G11" s="102">
        <v>100572</v>
      </c>
      <c r="H11" s="102">
        <v>27955</v>
      </c>
      <c r="I11" s="101">
        <v>1135</v>
      </c>
      <c r="J11" s="101">
        <v>6536</v>
      </c>
      <c r="K11" s="102">
        <v>202234</v>
      </c>
      <c r="L11" s="101">
        <v>43</v>
      </c>
      <c r="M11" s="102">
        <v>0</v>
      </c>
      <c r="N11" s="101">
        <v>23155</v>
      </c>
      <c r="O11" s="18">
        <f>SUM(B11:N11)</f>
        <v>374290</v>
      </c>
    </row>
    <row r="12" spans="1:15" s="59" customFormat="1" ht="12.75">
      <c r="A12" s="1" t="s">
        <v>6</v>
      </c>
      <c r="B12" s="101">
        <v>108</v>
      </c>
      <c r="C12" s="101">
        <v>31</v>
      </c>
      <c r="D12" s="101">
        <v>3</v>
      </c>
      <c r="E12" s="101">
        <v>0</v>
      </c>
      <c r="F12" s="101">
        <v>37</v>
      </c>
      <c r="G12" s="102">
        <v>765</v>
      </c>
      <c r="H12" s="102">
        <v>107</v>
      </c>
      <c r="I12" s="101">
        <v>28</v>
      </c>
      <c r="J12" s="101">
        <v>108</v>
      </c>
      <c r="K12" s="102">
        <v>136</v>
      </c>
      <c r="L12" s="102">
        <v>0</v>
      </c>
      <c r="M12" s="102">
        <v>0</v>
      </c>
      <c r="N12" s="101">
        <v>309</v>
      </c>
      <c r="O12" s="18">
        <f>SUM(B12:N12)</f>
        <v>1632</v>
      </c>
    </row>
    <row r="13" spans="1:15" s="103" customFormat="1" ht="11.25">
      <c r="A13" s="20" t="s">
        <v>7</v>
      </c>
      <c r="B13" s="100">
        <v>3622</v>
      </c>
      <c r="C13" s="100">
        <v>4027</v>
      </c>
      <c r="D13" s="100">
        <v>207</v>
      </c>
      <c r="E13" s="100">
        <v>179</v>
      </c>
      <c r="F13" s="100">
        <v>3512</v>
      </c>
      <c r="G13" s="100">
        <v>43592</v>
      </c>
      <c r="H13" s="100">
        <v>147177</v>
      </c>
      <c r="I13" s="100">
        <v>2290</v>
      </c>
      <c r="J13" s="100">
        <v>4827</v>
      </c>
      <c r="K13" s="100">
        <v>40468</v>
      </c>
      <c r="L13" s="100">
        <v>14</v>
      </c>
      <c r="M13" s="102">
        <v>0</v>
      </c>
      <c r="N13" s="100">
        <v>16373</v>
      </c>
      <c r="O13" s="18">
        <f>SUM(B13:N13)</f>
        <v>266288</v>
      </c>
    </row>
    <row r="14" spans="1:15" s="59" customFormat="1" ht="12.75">
      <c r="A14" s="2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8"/>
    </row>
    <row r="15" spans="1:15" s="59" customFormat="1" ht="12.75">
      <c r="A15" s="1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59" customFormat="1" ht="12.75">
      <c r="A16" s="1" t="s">
        <v>9</v>
      </c>
      <c r="B16" s="18">
        <v>666</v>
      </c>
      <c r="C16" s="18">
        <v>1410</v>
      </c>
      <c r="D16" s="18">
        <v>20</v>
      </c>
      <c r="E16" s="18">
        <v>31</v>
      </c>
      <c r="F16" s="18">
        <v>749</v>
      </c>
      <c r="G16" s="18">
        <v>16792</v>
      </c>
      <c r="H16" s="18">
        <v>7470</v>
      </c>
      <c r="I16" s="18">
        <v>320</v>
      </c>
      <c r="J16" s="18">
        <v>1703</v>
      </c>
      <c r="K16" s="18">
        <v>23021</v>
      </c>
      <c r="L16" s="18">
        <v>1</v>
      </c>
      <c r="M16" s="18">
        <v>0</v>
      </c>
      <c r="N16" s="18">
        <v>4258</v>
      </c>
      <c r="O16" s="18">
        <f aca="true" t="shared" si="0" ref="O16:O21">SUM(B16:N16)</f>
        <v>56441</v>
      </c>
    </row>
    <row r="17" spans="1:15" s="59" customFormat="1" ht="12.75">
      <c r="A17" s="1" t="s">
        <v>10</v>
      </c>
      <c r="B17" s="18">
        <v>443</v>
      </c>
      <c r="C17" s="18">
        <v>759</v>
      </c>
      <c r="D17" s="18">
        <v>12</v>
      </c>
      <c r="E17" s="18">
        <v>25</v>
      </c>
      <c r="F17" s="18">
        <v>613</v>
      </c>
      <c r="G17" s="18">
        <v>7196</v>
      </c>
      <c r="H17" s="18">
        <v>7469</v>
      </c>
      <c r="I17" s="18">
        <v>173</v>
      </c>
      <c r="J17" s="18">
        <v>730</v>
      </c>
      <c r="K17" s="18">
        <v>12395</v>
      </c>
      <c r="L17" s="18">
        <v>1</v>
      </c>
      <c r="M17" s="20">
        <v>0</v>
      </c>
      <c r="N17" s="18">
        <v>2293</v>
      </c>
      <c r="O17" s="18">
        <f t="shared" si="0"/>
        <v>32109</v>
      </c>
    </row>
    <row r="18" spans="1:15" s="105" customFormat="1" ht="12.75">
      <c r="A18" s="90" t="s">
        <v>11</v>
      </c>
      <c r="B18" s="91">
        <v>765</v>
      </c>
      <c r="C18" s="91">
        <v>656</v>
      </c>
      <c r="D18" s="91">
        <v>46</v>
      </c>
      <c r="E18" s="91">
        <v>14</v>
      </c>
      <c r="F18" s="91">
        <v>579</v>
      </c>
      <c r="G18" s="91">
        <v>6337</v>
      </c>
      <c r="H18" s="91">
        <v>9624</v>
      </c>
      <c r="I18" s="91">
        <v>244</v>
      </c>
      <c r="J18" s="91">
        <v>820</v>
      </c>
      <c r="K18" s="91">
        <v>1847</v>
      </c>
      <c r="L18" s="91">
        <v>0</v>
      </c>
      <c r="M18" s="91">
        <v>0</v>
      </c>
      <c r="N18" s="91">
        <v>2421</v>
      </c>
      <c r="O18" s="91">
        <f t="shared" si="0"/>
        <v>23353</v>
      </c>
    </row>
    <row r="19" spans="1:15" s="105" customFormat="1" ht="12.75">
      <c r="A19" s="90" t="s">
        <v>12</v>
      </c>
      <c r="B19" s="91">
        <v>771</v>
      </c>
      <c r="C19" s="91">
        <v>734</v>
      </c>
      <c r="D19" s="91">
        <v>36</v>
      </c>
      <c r="E19" s="91">
        <v>59</v>
      </c>
      <c r="F19" s="91">
        <v>687</v>
      </c>
      <c r="G19" s="91">
        <v>6718</v>
      </c>
      <c r="H19" s="91">
        <v>18681</v>
      </c>
      <c r="I19" s="91">
        <v>455</v>
      </c>
      <c r="J19" s="91">
        <v>688</v>
      </c>
      <c r="K19" s="91">
        <v>1798</v>
      </c>
      <c r="L19" s="91">
        <v>1</v>
      </c>
      <c r="M19" s="91">
        <v>0</v>
      </c>
      <c r="N19" s="91">
        <v>2963</v>
      </c>
      <c r="O19" s="91">
        <f t="shared" si="0"/>
        <v>33591</v>
      </c>
    </row>
    <row r="20" spans="1:15" s="59" customFormat="1" ht="12.75">
      <c r="A20" s="1" t="s">
        <v>13</v>
      </c>
      <c r="B20" s="18">
        <v>977</v>
      </c>
      <c r="C20" s="18">
        <v>468</v>
      </c>
      <c r="D20" s="18">
        <v>93</v>
      </c>
      <c r="E20" s="18">
        <v>50</v>
      </c>
      <c r="F20" s="18">
        <v>884</v>
      </c>
      <c r="G20" s="18">
        <v>6549</v>
      </c>
      <c r="H20" s="18">
        <v>103933</v>
      </c>
      <c r="I20" s="18">
        <v>1098</v>
      </c>
      <c r="J20" s="18">
        <v>886</v>
      </c>
      <c r="K20" s="18">
        <v>1407</v>
      </c>
      <c r="L20" s="18">
        <v>11</v>
      </c>
      <c r="M20" s="18">
        <v>0</v>
      </c>
      <c r="N20" s="18">
        <v>4438</v>
      </c>
      <c r="O20" s="18">
        <f t="shared" si="0"/>
        <v>120794</v>
      </c>
    </row>
    <row r="21" spans="1:15" s="114" customFormat="1" ht="15.75">
      <c r="A21" s="112" t="s">
        <v>28</v>
      </c>
      <c r="B21" s="113">
        <f aca="true" t="shared" si="1" ref="B21:N21">SUM(B16:B20)</f>
        <v>3622</v>
      </c>
      <c r="C21" s="113">
        <f t="shared" si="1"/>
        <v>4027</v>
      </c>
      <c r="D21" s="113">
        <f t="shared" si="1"/>
        <v>207</v>
      </c>
      <c r="E21" s="113">
        <f t="shared" si="1"/>
        <v>179</v>
      </c>
      <c r="F21" s="113">
        <f t="shared" si="1"/>
        <v>3512</v>
      </c>
      <c r="G21" s="113">
        <f t="shared" si="1"/>
        <v>43592</v>
      </c>
      <c r="H21" s="113">
        <f t="shared" si="1"/>
        <v>147177</v>
      </c>
      <c r="I21" s="113">
        <f t="shared" si="1"/>
        <v>2290</v>
      </c>
      <c r="J21" s="113">
        <f t="shared" si="1"/>
        <v>4827</v>
      </c>
      <c r="K21" s="113">
        <f t="shared" si="1"/>
        <v>40468</v>
      </c>
      <c r="L21" s="113">
        <f t="shared" si="1"/>
        <v>14</v>
      </c>
      <c r="M21" s="113">
        <f t="shared" si="1"/>
        <v>0</v>
      </c>
      <c r="N21" s="113">
        <f t="shared" si="1"/>
        <v>16373</v>
      </c>
      <c r="O21" s="113">
        <f t="shared" si="0"/>
        <v>266288</v>
      </c>
    </row>
    <row r="22" spans="1:15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="108" customFormat="1" ht="15.75">
      <c r="A23" s="107"/>
    </row>
    <row r="24" spans="1:31" s="108" customFormat="1" ht="1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P24" s="110"/>
      <c r="Q24" s="110"/>
      <c r="R24" s="110"/>
      <c r="S24" s="110"/>
      <c r="V24" s="110"/>
      <c r="W24" s="110"/>
      <c r="AB24" s="110"/>
      <c r="AC24" s="110"/>
      <c r="AD24" s="104"/>
      <c r="AE24" s="104"/>
    </row>
    <row r="25" spans="1:31" s="108" customFormat="1" ht="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P25" s="110"/>
      <c r="Q25" s="110"/>
      <c r="R25" s="110"/>
      <c r="S25" s="110"/>
      <c r="AB25" s="110"/>
      <c r="AC25" s="110"/>
      <c r="AD25" s="104"/>
      <c r="AE25" s="104"/>
    </row>
    <row r="26" spans="1:31" s="108" customFormat="1" ht="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P26" s="110"/>
      <c r="Q26" s="110"/>
      <c r="R26" s="110"/>
      <c r="S26" s="110"/>
      <c r="V26" s="110"/>
      <c r="W26" s="110"/>
      <c r="AB26" s="110"/>
      <c r="AC26" s="110"/>
      <c r="AD26" s="104"/>
      <c r="AE26" s="104"/>
    </row>
    <row r="27" spans="1:31" s="108" customFormat="1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P27" s="110"/>
      <c r="Q27" s="110"/>
      <c r="R27" s="110"/>
      <c r="S27" s="110"/>
      <c r="V27" s="110"/>
      <c r="W27" s="110"/>
      <c r="AB27" s="110"/>
      <c r="AC27" s="110"/>
      <c r="AD27" s="104"/>
      <c r="AE27" s="104"/>
    </row>
    <row r="28" spans="1:31" s="108" customFormat="1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P28" s="110"/>
      <c r="Q28" s="110"/>
      <c r="R28" s="110"/>
      <c r="S28" s="110"/>
      <c r="V28" s="110"/>
      <c r="W28" s="110"/>
      <c r="AB28" s="110"/>
      <c r="AC28" s="110"/>
      <c r="AD28" s="104"/>
      <c r="AE28" s="104"/>
    </row>
    <row r="29" spans="1:31" s="108" customFormat="1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P29" s="110"/>
      <c r="Q29" s="110"/>
      <c r="R29" s="110"/>
      <c r="S29" s="110"/>
      <c r="AB29" s="110"/>
      <c r="AC29" s="110"/>
      <c r="AD29" s="104"/>
      <c r="AE29" s="104"/>
    </row>
    <row r="30" spans="1:31" s="108" customFormat="1" ht="1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08" customFormat="1" ht="15.75">
      <c r="A31" s="11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="108" customFormat="1" ht="12.75"/>
    <row r="33" spans="2:31" s="108" customFormat="1" ht="15.75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85"/>
    </row>
    <row r="34" s="108" customFormat="1" ht="12.75"/>
    <row r="35" s="108" customFormat="1" ht="12.75"/>
  </sheetData>
  <sheetProtection/>
  <mergeCells count="16">
    <mergeCell ref="Z33:AA33"/>
    <mergeCell ref="AB33:AC33"/>
    <mergeCell ref="AD33:AE33"/>
    <mergeCell ref="R33:S33"/>
    <mergeCell ref="T33:U33"/>
    <mergeCell ref="V33:W33"/>
    <mergeCell ref="X33:Y33"/>
    <mergeCell ref="J33:K33"/>
    <mergeCell ref="L33:M33"/>
    <mergeCell ref="N33:O33"/>
    <mergeCell ref="P33:Q33"/>
    <mergeCell ref="A1:I1"/>
    <mergeCell ref="B33:C33"/>
    <mergeCell ref="D33:E33"/>
    <mergeCell ref="F33:G33"/>
    <mergeCell ref="H33:I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H16"/>
  <sheetViews>
    <sheetView workbookViewId="0" topLeftCell="A1">
      <selection activeCell="I22" sqref="I22"/>
    </sheetView>
  </sheetViews>
  <sheetFormatPr defaultColWidth="9.140625" defaultRowHeight="12.75"/>
  <cols>
    <col min="2" max="2" width="25.7109375" style="0" customWidth="1"/>
    <col min="3" max="3" width="19.57421875" style="0" customWidth="1"/>
    <col min="5" max="5" width="12.421875" style="0" customWidth="1"/>
  </cols>
  <sheetData>
    <row r="1" spans="1:8" ht="12.75">
      <c r="A1" s="7"/>
      <c r="B1" s="198"/>
      <c r="C1" s="198"/>
      <c r="D1" s="198"/>
      <c r="E1" s="198"/>
      <c r="G1" s="67"/>
      <c r="H1" s="67"/>
    </row>
    <row r="2" spans="7:8" ht="12.75">
      <c r="G2" s="67"/>
      <c r="H2" s="67"/>
    </row>
    <row r="4" spans="1:5" ht="12.75">
      <c r="A4" s="199" t="s">
        <v>148</v>
      </c>
      <c r="B4" s="199"/>
      <c r="C4" s="199"/>
      <c r="D4" s="199"/>
      <c r="E4" s="199"/>
    </row>
    <row r="6" spans="1:5" ht="12.75">
      <c r="A6" s="68"/>
      <c r="B6" s="69" t="s">
        <v>178</v>
      </c>
      <c r="C6" s="69"/>
      <c r="D6" s="69"/>
      <c r="E6" s="70" t="s">
        <v>149</v>
      </c>
    </row>
    <row r="7" spans="1:5" ht="15" customHeight="1">
      <c r="A7" s="71" t="s">
        <v>150</v>
      </c>
      <c r="B7" s="200" t="s">
        <v>151</v>
      </c>
      <c r="C7" s="201"/>
      <c r="D7" s="202" t="s">
        <v>163</v>
      </c>
      <c r="E7" s="203"/>
    </row>
    <row r="8" spans="1:5" ht="15" customHeight="1">
      <c r="A8" s="40">
        <v>1</v>
      </c>
      <c r="B8" s="186" t="s">
        <v>152</v>
      </c>
      <c r="C8" s="187"/>
      <c r="D8" s="188">
        <v>1885</v>
      </c>
      <c r="E8" s="189"/>
    </row>
    <row r="9" spans="1:5" ht="15" customHeight="1">
      <c r="A9" s="40">
        <v>2</v>
      </c>
      <c r="B9" s="186" t="s">
        <v>153</v>
      </c>
      <c r="C9" s="187"/>
      <c r="D9" s="196">
        <v>31</v>
      </c>
      <c r="E9" s="197"/>
    </row>
    <row r="10" spans="1:5" ht="30">
      <c r="A10" s="40">
        <v>3</v>
      </c>
      <c r="B10" s="194" t="s">
        <v>154</v>
      </c>
      <c r="C10" s="72" t="s">
        <v>155</v>
      </c>
      <c r="D10" s="188">
        <v>20</v>
      </c>
      <c r="E10" s="189"/>
    </row>
    <row r="11" spans="1:5" ht="30">
      <c r="A11" s="40">
        <v>4</v>
      </c>
      <c r="B11" s="195"/>
      <c r="C11" s="72" t="s">
        <v>156</v>
      </c>
      <c r="D11" s="196">
        <v>10</v>
      </c>
      <c r="E11" s="197"/>
    </row>
    <row r="12" spans="1:5" ht="15" customHeight="1">
      <c r="A12" s="40">
        <v>5</v>
      </c>
      <c r="B12" s="192" t="s">
        <v>157</v>
      </c>
      <c r="C12" s="193"/>
      <c r="D12" s="196">
        <v>0</v>
      </c>
      <c r="E12" s="197"/>
    </row>
    <row r="13" spans="1:5" ht="15" customHeight="1">
      <c r="A13" s="40">
        <v>6</v>
      </c>
      <c r="B13" s="186" t="s">
        <v>158</v>
      </c>
      <c r="C13" s="187"/>
      <c r="D13" s="188">
        <v>1915</v>
      </c>
      <c r="E13" s="189"/>
    </row>
    <row r="14" spans="1:5" ht="15" customHeight="1">
      <c r="A14" s="40">
        <v>7</v>
      </c>
      <c r="B14" s="192" t="s">
        <v>159</v>
      </c>
      <c r="C14" s="193"/>
      <c r="D14" s="188">
        <v>21</v>
      </c>
      <c r="E14" s="189"/>
    </row>
    <row r="15" spans="1:5" ht="15">
      <c r="A15" s="40">
        <v>8</v>
      </c>
      <c r="B15" s="186" t="s">
        <v>160</v>
      </c>
      <c r="C15" s="187"/>
      <c r="D15" s="188">
        <v>7</v>
      </c>
      <c r="E15" s="189"/>
    </row>
    <row r="16" spans="1:5" ht="15.75" thickBot="1">
      <c r="A16" s="42">
        <v>9</v>
      </c>
      <c r="B16" s="190" t="s">
        <v>161</v>
      </c>
      <c r="C16" s="163"/>
      <c r="D16" s="164">
        <v>1908</v>
      </c>
      <c r="E16" s="191"/>
    </row>
  </sheetData>
  <mergeCells count="21">
    <mergeCell ref="B1:E1"/>
    <mergeCell ref="A4:E4"/>
    <mergeCell ref="B7:C7"/>
    <mergeCell ref="D7:E7"/>
    <mergeCell ref="B8:C8"/>
    <mergeCell ref="D8:E8"/>
    <mergeCell ref="B9:C9"/>
    <mergeCell ref="D9:E9"/>
    <mergeCell ref="B10:B11"/>
    <mergeCell ref="D10:E10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5.8515625" style="34" customWidth="1"/>
    <col min="2" max="2" width="43.7109375" style="34" customWidth="1"/>
    <col min="3" max="3" width="14.28125" style="34" bestFit="1" customWidth="1"/>
    <col min="4" max="4" width="15.7109375" style="34" bestFit="1" customWidth="1"/>
    <col min="5" max="5" width="14.28125" style="34" bestFit="1" customWidth="1"/>
    <col min="6" max="6" width="18.8515625" style="34" customWidth="1"/>
    <col min="7" max="7" width="17.00390625" style="34" customWidth="1"/>
    <col min="8" max="8" width="15.7109375" style="34" customWidth="1"/>
    <col min="9" max="9" width="15.57421875" style="34" customWidth="1"/>
    <col min="10" max="10" width="21.28125" style="34" customWidth="1"/>
    <col min="11" max="16384" width="9.140625" style="34" customWidth="1"/>
  </cols>
  <sheetData>
    <row r="1" spans="1:7" s="21" customFormat="1" ht="20.25">
      <c r="A1" s="168" t="s">
        <v>89</v>
      </c>
      <c r="B1" s="168"/>
      <c r="C1" s="168"/>
      <c r="D1" s="168"/>
      <c r="E1" s="168"/>
      <c r="F1" s="168"/>
      <c r="G1" s="168"/>
    </row>
    <row r="2" spans="1:7" s="21" customFormat="1" ht="15.75">
      <c r="A2" s="24" t="s">
        <v>95</v>
      </c>
      <c r="B2" s="24" t="s">
        <v>96</v>
      </c>
      <c r="C2" s="24"/>
      <c r="D2" s="30"/>
      <c r="E2" s="24"/>
      <c r="F2" s="30"/>
      <c r="G2" s="31"/>
    </row>
    <row r="3" ht="12.75"/>
    <row r="4" spans="1:8" ht="12.75">
      <c r="A4" s="28" t="s">
        <v>92</v>
      </c>
      <c r="B4" s="4" t="s">
        <v>94</v>
      </c>
      <c r="C4" s="28" t="s">
        <v>93</v>
      </c>
      <c r="D4" s="4" t="s">
        <v>165</v>
      </c>
      <c r="E4" s="28"/>
      <c r="F4" s="32"/>
      <c r="G4" s="28"/>
      <c r="H4" s="33"/>
    </row>
    <row r="6" spans="1:5" ht="15">
      <c r="A6" s="35"/>
      <c r="B6" s="35"/>
      <c r="C6" s="35" t="s">
        <v>47</v>
      </c>
      <c r="E6" s="35" t="s">
        <v>47</v>
      </c>
    </row>
    <row r="7" spans="1:6" ht="15" customHeight="1">
      <c r="A7" s="206" t="s">
        <v>96</v>
      </c>
      <c r="B7" s="207"/>
      <c r="C7" s="207"/>
      <c r="D7" s="207"/>
      <c r="E7" s="207"/>
      <c r="F7" s="207"/>
    </row>
    <row r="8" spans="1:6" ht="15.75" customHeight="1">
      <c r="A8" s="206"/>
      <c r="B8" s="207"/>
      <c r="C8" s="207"/>
      <c r="D8" s="207"/>
      <c r="E8" s="207"/>
      <c r="F8" s="207"/>
    </row>
    <row r="9" spans="1:10" s="36" customFormat="1" ht="15.75" customHeight="1">
      <c r="A9" s="208" t="s">
        <v>97</v>
      </c>
      <c r="B9" s="210" t="s">
        <v>29</v>
      </c>
      <c r="C9" s="204" t="s">
        <v>98</v>
      </c>
      <c r="D9" s="205"/>
      <c r="E9" s="204" t="s">
        <v>99</v>
      </c>
      <c r="F9" s="205"/>
      <c r="G9" s="204" t="s">
        <v>100</v>
      </c>
      <c r="H9" s="205"/>
      <c r="I9" s="204" t="s">
        <v>101</v>
      </c>
      <c r="J9" s="205"/>
    </row>
    <row r="10" spans="1:10" s="36" customFormat="1" ht="15.75" customHeight="1" thickBot="1">
      <c r="A10" s="209"/>
      <c r="B10" s="210"/>
      <c r="C10" s="37" t="s">
        <v>102</v>
      </c>
      <c r="D10" s="37" t="s">
        <v>103</v>
      </c>
      <c r="E10" s="37" t="s">
        <v>102</v>
      </c>
      <c r="F10" s="37" t="s">
        <v>103</v>
      </c>
      <c r="G10" s="37" t="s">
        <v>102</v>
      </c>
      <c r="H10" s="37" t="s">
        <v>103</v>
      </c>
      <c r="I10" s="37" t="s">
        <v>102</v>
      </c>
      <c r="J10" s="37" t="s">
        <v>103</v>
      </c>
    </row>
    <row r="11" spans="1:10" ht="15" customHeight="1">
      <c r="A11" s="38">
        <v>1</v>
      </c>
      <c r="B11" s="41" t="s">
        <v>15</v>
      </c>
      <c r="C11" s="89">
        <v>21719.851253999997</v>
      </c>
      <c r="D11" s="88">
        <v>146220</v>
      </c>
      <c r="E11" s="41">
        <v>19755.91</v>
      </c>
      <c r="F11" s="41">
        <v>141644</v>
      </c>
      <c r="G11" s="63">
        <f>C11+'[1]NL-38'!G11</f>
        <v>95811.991254</v>
      </c>
      <c r="H11" s="41">
        <f>D11+'[1]NL-38'!H11</f>
        <v>544040</v>
      </c>
      <c r="I11" s="63">
        <v>97394.9</v>
      </c>
      <c r="J11" s="65">
        <v>528408</v>
      </c>
    </row>
    <row r="12" spans="1:10" ht="15">
      <c r="A12" s="40">
        <v>2</v>
      </c>
      <c r="B12" s="41" t="s">
        <v>104</v>
      </c>
      <c r="C12" s="41">
        <v>6339.98</v>
      </c>
      <c r="D12" s="41">
        <v>43729</v>
      </c>
      <c r="E12" s="41">
        <v>9041.32</v>
      </c>
      <c r="F12" s="41">
        <v>44516</v>
      </c>
      <c r="G12" s="63">
        <f>C12+'[1]NL-38'!G12</f>
        <v>39795</v>
      </c>
      <c r="H12" s="41">
        <f>D12+'[1]NL-38'!H12</f>
        <v>172063</v>
      </c>
      <c r="I12" s="63">
        <v>45864.87</v>
      </c>
      <c r="J12" s="65">
        <v>177128</v>
      </c>
    </row>
    <row r="13" spans="1:10" ht="15">
      <c r="A13" s="40">
        <v>3</v>
      </c>
      <c r="B13" s="41" t="s">
        <v>33</v>
      </c>
      <c r="C13" s="41">
        <v>44928.49</v>
      </c>
      <c r="D13" s="41">
        <v>489604</v>
      </c>
      <c r="E13" s="41">
        <v>40711.08</v>
      </c>
      <c r="F13" s="41">
        <v>2097251</v>
      </c>
      <c r="G13" s="63">
        <f>C13+'[1]NL-38'!G13</f>
        <v>164397</v>
      </c>
      <c r="H13" s="41">
        <f>D13+'[1]NL-38'!H13</f>
        <v>6517178</v>
      </c>
      <c r="I13" s="63">
        <v>147665.39</v>
      </c>
      <c r="J13" s="65">
        <v>7906641</v>
      </c>
    </row>
    <row r="14" spans="1:10" ht="15">
      <c r="A14" s="40">
        <v>4</v>
      </c>
      <c r="B14" s="41" t="s">
        <v>32</v>
      </c>
      <c r="C14" s="41">
        <v>32947.71</v>
      </c>
      <c r="D14" s="41">
        <v>1602121</v>
      </c>
      <c r="E14" s="41">
        <v>31464.96</v>
      </c>
      <c r="F14" s="41">
        <v>1565566</v>
      </c>
      <c r="G14" s="63">
        <f>C14+'[1]NL-38'!G14</f>
        <v>121776</v>
      </c>
      <c r="H14" s="41">
        <f>D14+'[1]NL-38'!H14</f>
        <v>6269462</v>
      </c>
      <c r="I14" s="63">
        <v>116213.74</v>
      </c>
      <c r="J14" s="65">
        <v>5901857</v>
      </c>
    </row>
    <row r="15" spans="1:10" ht="15">
      <c r="A15" s="40">
        <v>5</v>
      </c>
      <c r="B15" s="41" t="s">
        <v>18</v>
      </c>
      <c r="C15" s="41">
        <v>8810.31</v>
      </c>
      <c r="D15" s="41">
        <v>9284</v>
      </c>
      <c r="E15" s="41">
        <v>11109.9</v>
      </c>
      <c r="F15" s="41">
        <v>13807</v>
      </c>
      <c r="G15" s="63">
        <f>C15+'[1]NL-38'!G15</f>
        <v>34202</v>
      </c>
      <c r="H15" s="41">
        <f>D15+'[1]NL-38'!H15</f>
        <v>31974</v>
      </c>
      <c r="I15" s="63">
        <v>36728.93</v>
      </c>
      <c r="J15" s="65">
        <v>44196</v>
      </c>
    </row>
    <row r="16" spans="1:10" ht="15">
      <c r="A16" s="40">
        <v>6</v>
      </c>
      <c r="B16" s="41" t="s">
        <v>105</v>
      </c>
      <c r="C16" s="41">
        <v>2976.59</v>
      </c>
      <c r="D16" s="41">
        <v>32126</v>
      </c>
      <c r="E16" s="41">
        <v>2789.35</v>
      </c>
      <c r="F16" s="41">
        <v>27127</v>
      </c>
      <c r="G16" s="63">
        <f>C16+'[1]NL-38'!G16</f>
        <v>12206</v>
      </c>
      <c r="H16" s="41">
        <f>D16+'[1]NL-38'!H16</f>
        <v>110634</v>
      </c>
      <c r="I16" s="63">
        <v>12074.47</v>
      </c>
      <c r="J16" s="65">
        <v>94001</v>
      </c>
    </row>
    <row r="17" spans="1:10" ht="15">
      <c r="A17" s="40">
        <v>7</v>
      </c>
      <c r="B17" s="41" t="s">
        <v>106</v>
      </c>
      <c r="C17" s="41">
        <v>0</v>
      </c>
      <c r="D17" s="41">
        <v>0</v>
      </c>
      <c r="E17" s="41">
        <v>0</v>
      </c>
      <c r="F17" s="41">
        <v>0</v>
      </c>
      <c r="G17" s="63">
        <f>C17+'[1]NL-38'!G17</f>
        <v>0</v>
      </c>
      <c r="H17" s="41">
        <f>D17+'[1]NL-38'!H17</f>
        <v>0</v>
      </c>
      <c r="I17" s="63">
        <v>0</v>
      </c>
      <c r="J17" s="65">
        <v>0</v>
      </c>
    </row>
    <row r="18" spans="1:10" ht="15">
      <c r="A18" s="40">
        <v>8</v>
      </c>
      <c r="B18" s="41" t="s">
        <v>107</v>
      </c>
      <c r="C18" s="41">
        <v>2100.57</v>
      </c>
      <c r="D18" s="41">
        <v>100</v>
      </c>
      <c r="E18" s="41">
        <v>2302.61</v>
      </c>
      <c r="F18" s="41">
        <v>121</v>
      </c>
      <c r="G18" s="63">
        <f>C18+'[1]NL-38'!G18</f>
        <v>10061</v>
      </c>
      <c r="H18" s="41">
        <f>D18+'[1]NL-38'!H18</f>
        <v>427</v>
      </c>
      <c r="I18" s="63">
        <v>10886.71</v>
      </c>
      <c r="J18" s="65">
        <v>441</v>
      </c>
    </row>
    <row r="19" spans="1:10" ht="15">
      <c r="A19" s="40">
        <v>9</v>
      </c>
      <c r="B19" s="41" t="s">
        <v>22</v>
      </c>
      <c r="C19" s="41">
        <v>2759.1367009999994</v>
      </c>
      <c r="D19" s="41">
        <v>203072</v>
      </c>
      <c r="E19" s="41">
        <v>2714.02</v>
      </c>
      <c r="F19" s="41">
        <v>230138</v>
      </c>
      <c r="G19" s="63">
        <f>C19+'[1]NL-38'!G19</f>
        <v>12640.986701</v>
      </c>
      <c r="H19" s="41">
        <f>D19+'[1]NL-38'!H19</f>
        <v>785268</v>
      </c>
      <c r="I19" s="63">
        <v>11823.78</v>
      </c>
      <c r="J19" s="65">
        <v>846876</v>
      </c>
    </row>
    <row r="20" spans="1:10" ht="15">
      <c r="A20" s="83">
        <v>10</v>
      </c>
      <c r="B20" s="84" t="s">
        <v>108</v>
      </c>
      <c r="C20" s="84">
        <v>53440.11</v>
      </c>
      <c r="D20" s="84">
        <v>388252</v>
      </c>
      <c r="E20" s="84">
        <v>45591.16</v>
      </c>
      <c r="F20" s="84">
        <v>370187</v>
      </c>
      <c r="G20" s="63">
        <f>C20+'[1]NL-38'!G20</f>
        <v>199467.55</v>
      </c>
      <c r="H20" s="41">
        <f>D20+'[1]NL-38'!H20</f>
        <v>1305382</v>
      </c>
      <c r="I20" s="85">
        <v>171815.29</v>
      </c>
      <c r="J20" s="86">
        <v>1221952</v>
      </c>
    </row>
    <row r="21" spans="1:10" s="80" customFormat="1" ht="15">
      <c r="A21" s="87">
        <v>11</v>
      </c>
      <c r="B21" s="79" t="s">
        <v>86</v>
      </c>
      <c r="C21" s="80">
        <v>11785.946467300004</v>
      </c>
      <c r="D21" s="80">
        <v>227465</v>
      </c>
      <c r="E21" s="80">
        <v>17790.86</v>
      </c>
      <c r="F21" s="80">
        <v>236590</v>
      </c>
      <c r="G21" s="63">
        <f>C21+'[1]NL-38'!G21</f>
        <v>50429.376467300004</v>
      </c>
      <c r="H21" s="41">
        <f>D21+'[1]NL-38'!H21</f>
        <v>799004</v>
      </c>
      <c r="I21" s="81">
        <v>62660.07</v>
      </c>
      <c r="J21" s="82">
        <v>852484</v>
      </c>
    </row>
    <row r="22" spans="1:10" ht="15">
      <c r="A22" s="34" t="s">
        <v>109</v>
      </c>
      <c r="C22" s="66">
        <f aca="true" t="shared" si="0" ref="C22:J22">SUM(C11:C21)</f>
        <v>187808.6944223</v>
      </c>
      <c r="D22" s="66">
        <f t="shared" si="0"/>
        <v>3141973</v>
      </c>
      <c r="E22" s="66">
        <f t="shared" si="0"/>
        <v>183271.16999999998</v>
      </c>
      <c r="F22" s="66">
        <f t="shared" si="0"/>
        <v>4726947</v>
      </c>
      <c r="G22" s="66">
        <f t="shared" si="0"/>
        <v>740786.9044223</v>
      </c>
      <c r="H22" s="66">
        <f t="shared" si="0"/>
        <v>16535432</v>
      </c>
      <c r="I22" s="66">
        <f t="shared" si="0"/>
        <v>713128.15</v>
      </c>
      <c r="J22" s="66">
        <f t="shared" si="0"/>
        <v>17573984</v>
      </c>
    </row>
    <row r="23" ht="15">
      <c r="A23" s="34" t="s">
        <v>110</v>
      </c>
    </row>
    <row r="24" ht="15">
      <c r="A24" s="34" t="s">
        <v>111</v>
      </c>
    </row>
    <row r="25" ht="15">
      <c r="A25" s="34" t="s">
        <v>112</v>
      </c>
    </row>
    <row r="26" ht="15">
      <c r="A26" s="43" t="s">
        <v>113</v>
      </c>
    </row>
  </sheetData>
  <sheetProtection/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F33"/>
  <sheetViews>
    <sheetView tabSelected="1" workbookViewId="0" topLeftCell="A7">
      <selection activeCell="D24" sqref="D24"/>
    </sheetView>
  </sheetViews>
  <sheetFormatPr defaultColWidth="9.140625" defaultRowHeight="12.75"/>
  <cols>
    <col min="1" max="1" width="15.421875" style="34" customWidth="1"/>
    <col min="2" max="2" width="71.28125" style="34" bestFit="1" customWidth="1"/>
    <col min="3" max="3" width="12.421875" style="34" bestFit="1" customWidth="1"/>
    <col min="4" max="4" width="22.57421875" style="34" bestFit="1" customWidth="1"/>
    <col min="5" max="5" width="18.28125" style="34" bestFit="1" customWidth="1"/>
    <col min="6" max="6" width="17.140625" style="34" customWidth="1"/>
    <col min="7" max="16384" width="9.140625" style="34" customWidth="1"/>
  </cols>
  <sheetData>
    <row r="1" spans="1:6" s="21" customFormat="1" ht="20.25">
      <c r="A1" s="168" t="s">
        <v>89</v>
      </c>
      <c r="B1" s="168"/>
      <c r="C1" s="168"/>
      <c r="D1" s="168"/>
      <c r="E1" s="168"/>
      <c r="F1" s="168"/>
    </row>
    <row r="2" spans="1:6" s="21" customFormat="1" ht="15.75">
      <c r="A2" s="24" t="s">
        <v>114</v>
      </c>
      <c r="B2" s="24" t="s">
        <v>115</v>
      </c>
      <c r="C2" s="24"/>
      <c r="D2" s="30"/>
      <c r="E2" s="24"/>
      <c r="F2" s="24"/>
    </row>
    <row r="3" ht="12.75"/>
    <row r="4" spans="1:6" ht="18">
      <c r="A4" s="28" t="s">
        <v>92</v>
      </c>
      <c r="B4" s="29" t="s">
        <v>94</v>
      </c>
      <c r="C4" s="28"/>
      <c r="D4" s="4" t="s">
        <v>177</v>
      </c>
      <c r="E4" s="28"/>
      <c r="F4" s="33"/>
    </row>
    <row r="6" spans="1:3" ht="15.75" thickBot="1">
      <c r="A6" s="35"/>
      <c r="B6" s="35"/>
      <c r="C6" s="35" t="s">
        <v>47</v>
      </c>
    </row>
    <row r="7" spans="1:6" ht="15">
      <c r="A7" s="211" t="s">
        <v>115</v>
      </c>
      <c r="B7" s="212"/>
      <c r="C7" s="212"/>
      <c r="D7" s="212"/>
      <c r="E7" s="212"/>
      <c r="F7" s="213"/>
    </row>
    <row r="8" spans="1:6" ht="15.75" thickBot="1">
      <c r="A8" s="214"/>
      <c r="B8" s="215"/>
      <c r="C8" s="215"/>
      <c r="D8" s="215"/>
      <c r="E8" s="215"/>
      <c r="F8" s="216"/>
    </row>
    <row r="9" spans="1:6" s="45" customFormat="1" ht="15.75" thickBot="1">
      <c r="A9" s="44" t="s">
        <v>97</v>
      </c>
      <c r="B9" s="44" t="s">
        <v>29</v>
      </c>
      <c r="C9" s="44" t="s">
        <v>116</v>
      </c>
      <c r="D9" s="44" t="s">
        <v>117</v>
      </c>
      <c r="E9" s="44" t="s">
        <v>118</v>
      </c>
      <c r="F9" s="44" t="s">
        <v>119</v>
      </c>
    </row>
    <row r="10" spans="1:6" ht="15.75" thickBot="1">
      <c r="A10" s="217">
        <v>1</v>
      </c>
      <c r="B10" s="219" t="s">
        <v>15</v>
      </c>
      <c r="C10" s="39" t="s">
        <v>120</v>
      </c>
      <c r="D10" s="39">
        <v>31887</v>
      </c>
      <c r="E10" s="39">
        <v>3169.28</v>
      </c>
      <c r="F10" s="58" t="s">
        <v>144</v>
      </c>
    </row>
    <row r="11" spans="1:6" ht="15.75" thickBot="1">
      <c r="A11" s="218"/>
      <c r="B11" s="220"/>
      <c r="C11" s="57" t="s">
        <v>143</v>
      </c>
      <c r="D11" s="41">
        <v>0</v>
      </c>
      <c r="E11" s="41">
        <v>0</v>
      </c>
      <c r="F11" s="58" t="s">
        <v>144</v>
      </c>
    </row>
    <row r="12" spans="1:6" ht="15.75" thickBot="1">
      <c r="A12" s="218">
        <v>2</v>
      </c>
      <c r="B12" s="220" t="s">
        <v>104</v>
      </c>
      <c r="C12" s="41" t="s">
        <v>120</v>
      </c>
      <c r="D12" s="41">
        <v>2994</v>
      </c>
      <c r="E12" s="41">
        <v>329.23</v>
      </c>
      <c r="F12" s="58" t="s">
        <v>144</v>
      </c>
    </row>
    <row r="13" spans="1:6" ht="15.75" thickBot="1">
      <c r="A13" s="218"/>
      <c r="B13" s="220" t="s">
        <v>104</v>
      </c>
      <c r="C13" s="57" t="s">
        <v>143</v>
      </c>
      <c r="D13" s="41">
        <v>0</v>
      </c>
      <c r="E13" s="41">
        <v>0</v>
      </c>
      <c r="F13" s="58" t="s">
        <v>144</v>
      </c>
    </row>
    <row r="14" spans="1:6" ht="15.75" thickBot="1">
      <c r="A14" s="218">
        <v>3</v>
      </c>
      <c r="B14" s="220" t="s">
        <v>33</v>
      </c>
      <c r="C14" s="41" t="s">
        <v>120</v>
      </c>
      <c r="D14" s="41">
        <v>479671</v>
      </c>
      <c r="E14" s="41">
        <v>11028.85</v>
      </c>
      <c r="F14" s="58" t="s">
        <v>144</v>
      </c>
    </row>
    <row r="15" spans="1:6" ht="15.75" thickBot="1">
      <c r="A15" s="218"/>
      <c r="B15" s="220" t="s">
        <v>33</v>
      </c>
      <c r="C15" s="57" t="s">
        <v>143</v>
      </c>
      <c r="D15" s="41">
        <v>1703</v>
      </c>
      <c r="E15" s="41">
        <v>0</v>
      </c>
      <c r="F15" s="58" t="s">
        <v>144</v>
      </c>
    </row>
    <row r="16" spans="1:6" ht="15.75" thickBot="1">
      <c r="A16" s="218">
        <v>4</v>
      </c>
      <c r="B16" s="220" t="s">
        <v>32</v>
      </c>
      <c r="C16" s="41" t="s">
        <v>120</v>
      </c>
      <c r="D16" s="41">
        <v>341292</v>
      </c>
      <c r="E16" s="41">
        <v>6696.43</v>
      </c>
      <c r="F16" s="58" t="s">
        <v>144</v>
      </c>
    </row>
    <row r="17" spans="1:6" ht="15.75" thickBot="1">
      <c r="A17" s="218"/>
      <c r="B17" s="220" t="s">
        <v>32</v>
      </c>
      <c r="C17" s="57" t="s">
        <v>143</v>
      </c>
      <c r="D17" s="41">
        <v>0</v>
      </c>
      <c r="E17" s="41">
        <v>0</v>
      </c>
      <c r="F17" s="58" t="s">
        <v>144</v>
      </c>
    </row>
    <row r="18" spans="1:6" ht="15.75" thickBot="1">
      <c r="A18" s="218">
        <v>5</v>
      </c>
      <c r="B18" s="220" t="s">
        <v>18</v>
      </c>
      <c r="C18" s="41" t="s">
        <v>120</v>
      </c>
      <c r="D18" s="41">
        <v>1051</v>
      </c>
      <c r="E18" s="41">
        <v>623.12</v>
      </c>
      <c r="F18" s="58" t="s">
        <v>144</v>
      </c>
    </row>
    <row r="19" spans="1:6" ht="15.75" thickBot="1">
      <c r="A19" s="218"/>
      <c r="B19" s="220" t="s">
        <v>18</v>
      </c>
      <c r="C19" s="57" t="s">
        <v>143</v>
      </c>
      <c r="D19" s="41">
        <v>0</v>
      </c>
      <c r="E19" s="41">
        <v>0</v>
      </c>
      <c r="F19" s="58" t="s">
        <v>144</v>
      </c>
    </row>
    <row r="20" spans="1:6" ht="15.75" thickBot="1">
      <c r="A20" s="218">
        <v>6</v>
      </c>
      <c r="B20" s="220" t="s">
        <v>105</v>
      </c>
      <c r="C20" s="41" t="s">
        <v>120</v>
      </c>
      <c r="D20" s="165">
        <v>4723</v>
      </c>
      <c r="E20" s="165">
        <v>473.54</v>
      </c>
      <c r="F20" s="58" t="s">
        <v>144</v>
      </c>
    </row>
    <row r="21" spans="1:6" ht="15.75" thickBot="1">
      <c r="A21" s="218"/>
      <c r="B21" s="220" t="s">
        <v>105</v>
      </c>
      <c r="C21" s="57" t="s">
        <v>143</v>
      </c>
      <c r="D21" s="165">
        <v>0</v>
      </c>
      <c r="E21" s="165">
        <v>415.6</v>
      </c>
      <c r="F21" s="58" t="s">
        <v>144</v>
      </c>
    </row>
    <row r="22" spans="1:6" ht="15.75" thickBot="1">
      <c r="A22" s="218">
        <v>7</v>
      </c>
      <c r="B22" s="220" t="s">
        <v>106</v>
      </c>
      <c r="C22" s="41" t="s">
        <v>120</v>
      </c>
      <c r="D22" s="41">
        <v>0</v>
      </c>
      <c r="E22" s="41">
        <v>0</v>
      </c>
      <c r="F22" s="58" t="s">
        <v>144</v>
      </c>
    </row>
    <row r="23" spans="1:6" ht="15.75" thickBot="1">
      <c r="A23" s="218"/>
      <c r="B23" s="220" t="s">
        <v>106</v>
      </c>
      <c r="C23" s="57" t="s">
        <v>143</v>
      </c>
      <c r="D23" s="41">
        <v>0</v>
      </c>
      <c r="E23" s="41">
        <v>0</v>
      </c>
      <c r="F23" s="58" t="s">
        <v>144</v>
      </c>
    </row>
    <row r="24" spans="1:6" ht="15.75" thickBot="1">
      <c r="A24" s="218">
        <v>8</v>
      </c>
      <c r="B24" s="220" t="s">
        <v>107</v>
      </c>
      <c r="C24" s="41" t="s">
        <v>120</v>
      </c>
      <c r="D24" s="41">
        <v>0</v>
      </c>
      <c r="E24" s="41">
        <v>0</v>
      </c>
      <c r="F24" s="58" t="s">
        <v>144</v>
      </c>
    </row>
    <row r="25" spans="1:6" ht="15.75" thickBot="1">
      <c r="A25" s="218"/>
      <c r="B25" s="220" t="s">
        <v>107</v>
      </c>
      <c r="C25" s="57" t="s">
        <v>143</v>
      </c>
      <c r="D25" s="41">
        <v>0</v>
      </c>
      <c r="E25" s="41">
        <v>0</v>
      </c>
      <c r="F25" s="58" t="s">
        <v>144</v>
      </c>
    </row>
    <row r="26" spans="1:6" ht="15.75" thickBot="1">
      <c r="A26" s="218">
        <v>9</v>
      </c>
      <c r="B26" s="220" t="s">
        <v>22</v>
      </c>
      <c r="C26" s="41" t="s">
        <v>120</v>
      </c>
      <c r="D26" s="41">
        <v>36225</v>
      </c>
      <c r="E26" s="41">
        <v>954.83</v>
      </c>
      <c r="F26" s="58" t="s">
        <v>144</v>
      </c>
    </row>
    <row r="27" spans="1:6" ht="15.75" thickBot="1">
      <c r="A27" s="218"/>
      <c r="B27" s="220" t="s">
        <v>22</v>
      </c>
      <c r="C27" s="57" t="s">
        <v>143</v>
      </c>
      <c r="D27" s="41">
        <v>691</v>
      </c>
      <c r="E27" s="41">
        <v>535.62</v>
      </c>
      <c r="F27" s="58" t="s">
        <v>144</v>
      </c>
    </row>
    <row r="28" spans="1:6" ht="15.75" thickBot="1">
      <c r="A28" s="218">
        <v>10</v>
      </c>
      <c r="B28" s="220" t="s">
        <v>108</v>
      </c>
      <c r="C28" s="41" t="s">
        <v>120</v>
      </c>
      <c r="D28" s="41">
        <v>28312</v>
      </c>
      <c r="E28" s="41">
        <v>2062.72</v>
      </c>
      <c r="F28" s="58" t="s">
        <v>144</v>
      </c>
    </row>
    <row r="29" spans="1:6" ht="15.75" thickBot="1">
      <c r="A29" s="218"/>
      <c r="B29" s="220" t="s">
        <v>108</v>
      </c>
      <c r="C29" s="57" t="s">
        <v>143</v>
      </c>
      <c r="D29" s="41">
        <v>126</v>
      </c>
      <c r="E29" s="41">
        <v>9842.78</v>
      </c>
      <c r="F29" s="58" t="s">
        <v>144</v>
      </c>
    </row>
    <row r="30" spans="1:6" ht="15.75" thickBot="1">
      <c r="A30" s="218">
        <v>11</v>
      </c>
      <c r="B30" s="222" t="s">
        <v>86</v>
      </c>
      <c r="C30" s="41" t="s">
        <v>120</v>
      </c>
      <c r="D30" s="41">
        <v>90021</v>
      </c>
      <c r="E30" s="63">
        <v>3146.44</v>
      </c>
      <c r="F30" s="58" t="s">
        <v>144</v>
      </c>
    </row>
    <row r="31" spans="1:6" ht="15.75" thickBot="1">
      <c r="A31" s="221"/>
      <c r="B31" s="223" t="s">
        <v>121</v>
      </c>
      <c r="C31" s="57" t="s">
        <v>143</v>
      </c>
      <c r="D31" s="65">
        <v>1029</v>
      </c>
      <c r="E31" s="63">
        <v>2361.02</v>
      </c>
      <c r="F31" s="58" t="s">
        <v>144</v>
      </c>
    </row>
    <row r="32" ht="15">
      <c r="E32" s="66"/>
    </row>
    <row r="33" spans="2:5" ht="15">
      <c r="B33" s="43" t="s">
        <v>122</v>
      </c>
      <c r="E33" s="66"/>
    </row>
  </sheetData>
  <sheetProtection/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C27"/>
  <sheetViews>
    <sheetView workbookViewId="0" topLeftCell="A1">
      <selection activeCell="E22" sqref="E22"/>
    </sheetView>
  </sheetViews>
  <sheetFormatPr defaultColWidth="9.140625" defaultRowHeight="12.75"/>
  <cols>
    <col min="1" max="1" width="22.00390625" style="2" customWidth="1"/>
    <col min="2" max="2" width="56.140625" style="2" bestFit="1" customWidth="1"/>
    <col min="3" max="3" width="8.00390625" style="2" bestFit="1" customWidth="1"/>
    <col min="4" max="4" width="13.421875" style="2" customWidth="1"/>
    <col min="5" max="5" width="8.00390625" style="2" bestFit="1" customWidth="1"/>
    <col min="6" max="6" width="10.00390625" style="2" bestFit="1" customWidth="1"/>
    <col min="7" max="7" width="11.8515625" style="2" customWidth="1"/>
    <col min="8" max="8" width="10.00390625" style="2" bestFit="1" customWidth="1"/>
    <col min="9" max="9" width="11.421875" style="2" customWidth="1"/>
    <col min="10" max="10" width="10.00390625" style="2" bestFit="1" customWidth="1"/>
    <col min="11" max="26" width="7.8515625" style="2" customWidth="1"/>
    <col min="27" max="27" width="8.421875" style="2" customWidth="1"/>
    <col min="28" max="16384" width="9.140625" style="2" customWidth="1"/>
  </cols>
  <sheetData>
    <row r="1" spans="1:2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9"/>
      <c r="AC1" s="9"/>
    </row>
    <row r="2" spans="1:29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9"/>
      <c r="AC2" s="9"/>
    </row>
    <row r="3" spans="1:29" ht="20.25">
      <c r="A3" s="168" t="s">
        <v>89</v>
      </c>
      <c r="B3" s="168"/>
      <c r="C3" s="168"/>
      <c r="D3" s="168"/>
      <c r="E3" s="168"/>
      <c r="F3" s="168"/>
      <c r="G3" s="168"/>
      <c r="H3" s="21"/>
      <c r="I3" s="21"/>
      <c r="J3" s="2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9"/>
    </row>
    <row r="4" spans="1:29" ht="15.75">
      <c r="A4" s="24" t="s">
        <v>129</v>
      </c>
      <c r="B4" s="24" t="s">
        <v>130</v>
      </c>
      <c r="C4" s="24"/>
      <c r="D4" s="24"/>
      <c r="E4" s="24"/>
      <c r="F4" s="24"/>
      <c r="G4" s="46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9"/>
      <c r="AC4" s="9"/>
    </row>
    <row r="5" spans="1:29" ht="12.75">
      <c r="A5"/>
      <c r="B5"/>
      <c r="C5"/>
      <c r="D5"/>
      <c r="E5"/>
      <c r="F5"/>
      <c r="G5"/>
      <c r="H5"/>
      <c r="I5"/>
      <c r="J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/>
      <c r="AC5" s="9"/>
    </row>
    <row r="6" spans="1:29" ht="15.75">
      <c r="A6" s="28" t="s">
        <v>92</v>
      </c>
      <c r="B6" s="55" t="s">
        <v>94</v>
      </c>
      <c r="C6" s="28" t="s">
        <v>93</v>
      </c>
      <c r="D6" s="4" t="s">
        <v>165</v>
      </c>
      <c r="E6" s="28"/>
      <c r="F6" s="28"/>
      <c r="G6" s="28"/>
      <c r="H6" s="33"/>
      <c r="I6"/>
      <c r="J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9"/>
      <c r="AC6" s="9"/>
    </row>
    <row r="7" spans="1:29" ht="15">
      <c r="A7" s="34"/>
      <c r="B7" s="34"/>
      <c r="C7" s="34"/>
      <c r="D7" s="64" t="s">
        <v>146</v>
      </c>
      <c r="E7" s="34"/>
      <c r="F7" s="34"/>
      <c r="G7" s="34"/>
      <c r="H7" s="34"/>
      <c r="I7" s="34"/>
      <c r="J7" s="3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9"/>
      <c r="AC7" s="9"/>
    </row>
    <row r="8" spans="1:29" ht="15">
      <c r="A8" s="35"/>
      <c r="B8" s="34"/>
      <c r="C8" s="34"/>
      <c r="D8" s="47" t="s">
        <v>47</v>
      </c>
      <c r="E8" s="34"/>
      <c r="F8" s="34"/>
      <c r="G8" s="34"/>
      <c r="H8" s="34"/>
      <c r="I8" s="34"/>
      <c r="J8" s="3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9"/>
      <c r="AC8" s="9"/>
    </row>
    <row r="9" spans="1:29" ht="15.75">
      <c r="A9" s="224" t="s">
        <v>97</v>
      </c>
      <c r="B9" s="227" t="s">
        <v>130</v>
      </c>
      <c r="C9" s="227"/>
      <c r="D9" s="227"/>
      <c r="E9" s="227"/>
      <c r="F9" s="227"/>
      <c r="G9" s="34"/>
      <c r="H9" s="34"/>
      <c r="I9" s="34"/>
      <c r="J9" s="3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9"/>
      <c r="AC9" s="9"/>
    </row>
    <row r="10" spans="1:29" ht="11.25">
      <c r="A10" s="225"/>
      <c r="B10" s="224" t="s">
        <v>131</v>
      </c>
      <c r="C10" s="228" t="s">
        <v>98</v>
      </c>
      <c r="D10" s="228"/>
      <c r="E10" s="228" t="s">
        <v>145</v>
      </c>
      <c r="F10" s="228"/>
      <c r="G10" s="228" t="s">
        <v>132</v>
      </c>
      <c r="H10" s="228"/>
      <c r="I10" s="228" t="s">
        <v>133</v>
      </c>
      <c r="J10" s="22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"/>
      <c r="AC10" s="9"/>
    </row>
    <row r="11" spans="1:29" ht="25.5" customHeight="1">
      <c r="A11" s="225"/>
      <c r="B11" s="225"/>
      <c r="C11" s="228"/>
      <c r="D11" s="228"/>
      <c r="E11" s="228"/>
      <c r="F11" s="228"/>
      <c r="G11" s="228"/>
      <c r="H11" s="228"/>
      <c r="I11" s="228"/>
      <c r="J11" s="22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9"/>
      <c r="AC11" s="9"/>
    </row>
    <row r="12" spans="1:29" ht="11.25">
      <c r="A12" s="225"/>
      <c r="B12" s="225"/>
      <c r="C12" s="229" t="s">
        <v>103</v>
      </c>
      <c r="D12" s="229" t="s">
        <v>102</v>
      </c>
      <c r="E12" s="229" t="s">
        <v>103</v>
      </c>
      <c r="F12" s="229" t="s">
        <v>102</v>
      </c>
      <c r="G12" s="229" t="s">
        <v>103</v>
      </c>
      <c r="H12" s="229" t="s">
        <v>102</v>
      </c>
      <c r="I12" s="229" t="s">
        <v>103</v>
      </c>
      <c r="J12" s="229" t="s">
        <v>102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9"/>
      <c r="AC12" s="9"/>
    </row>
    <row r="13" spans="1:29" ht="16.5" customHeight="1">
      <c r="A13" s="226"/>
      <c r="B13" s="226"/>
      <c r="C13" s="230"/>
      <c r="D13" s="231"/>
      <c r="E13" s="230"/>
      <c r="F13" s="231"/>
      <c r="G13" s="230"/>
      <c r="H13" s="231"/>
      <c r="I13" s="230"/>
      <c r="J13" s="23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9"/>
      <c r="AC13" s="9"/>
    </row>
    <row r="14" spans="1:29" ht="15">
      <c r="A14" s="48">
        <v>1</v>
      </c>
      <c r="B14" s="49" t="s">
        <v>134</v>
      </c>
      <c r="C14" s="77">
        <v>2060679</v>
      </c>
      <c r="D14" s="78">
        <v>108817.51684167999</v>
      </c>
      <c r="E14" s="49">
        <v>2463450</v>
      </c>
      <c r="F14" s="49">
        <v>106647.77</v>
      </c>
      <c r="G14" s="49">
        <f>C14+'[1]NL-40'!G14</f>
        <v>8839291</v>
      </c>
      <c r="H14" s="56">
        <f>D14+'[1]NL-40'!H14</f>
        <v>404678.82684168</v>
      </c>
      <c r="I14" s="49">
        <v>9273805</v>
      </c>
      <c r="J14" s="49">
        <v>387809.23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9"/>
      <c r="AC14" s="9"/>
    </row>
    <row r="15" spans="1:29" ht="15">
      <c r="A15" s="48">
        <v>2</v>
      </c>
      <c r="B15" s="49" t="s">
        <v>135</v>
      </c>
      <c r="C15" s="49">
        <v>116194</v>
      </c>
      <c r="D15" s="49">
        <v>5106.319149999999</v>
      </c>
      <c r="E15" s="49">
        <v>113803</v>
      </c>
      <c r="F15" s="49">
        <v>4286.08</v>
      </c>
      <c r="G15" s="49">
        <f>C15+'[1]NL-40'!G15</f>
        <v>384087</v>
      </c>
      <c r="H15" s="56">
        <f>D15+'[1]NL-40'!H15</f>
        <v>17414.54915</v>
      </c>
      <c r="I15" s="49">
        <v>355517</v>
      </c>
      <c r="J15" s="49">
        <v>22264.82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"/>
      <c r="AC15" s="9"/>
    </row>
    <row r="16" spans="1:29" ht="15">
      <c r="A16" s="48">
        <v>3</v>
      </c>
      <c r="B16" s="49" t="s">
        <v>136</v>
      </c>
      <c r="C16" s="49">
        <v>39751</v>
      </c>
      <c r="D16" s="49">
        <v>2286.30972</v>
      </c>
      <c r="E16" s="49">
        <v>41204</v>
      </c>
      <c r="F16" s="49">
        <v>1785.5</v>
      </c>
      <c r="G16" s="49">
        <f>C16+'[1]NL-40'!G16</f>
        <v>147658</v>
      </c>
      <c r="H16" s="56">
        <f>D16+'[1]NL-40'!H16</f>
        <v>7988.32972</v>
      </c>
      <c r="I16" s="49">
        <v>127945</v>
      </c>
      <c r="J16" s="49">
        <v>8129.26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9"/>
      <c r="AC16" s="9"/>
    </row>
    <row r="17" spans="1:29" ht="15">
      <c r="A17" s="48">
        <v>4</v>
      </c>
      <c r="B17" s="49" t="s">
        <v>87</v>
      </c>
      <c r="C17" s="49">
        <v>99638</v>
      </c>
      <c r="D17" s="49">
        <v>23595.89445835</v>
      </c>
      <c r="E17" s="49">
        <v>98831</v>
      </c>
      <c r="F17" s="49">
        <v>20763.16</v>
      </c>
      <c r="G17" s="49">
        <f>C17+'[1]NL-40'!G17</f>
        <v>316597</v>
      </c>
      <c r="H17" s="56">
        <f>D17+'[1]NL-40'!H17</f>
        <v>99572.01445835</v>
      </c>
      <c r="I17" s="49">
        <v>327143</v>
      </c>
      <c r="J17" s="49">
        <v>98479.08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9"/>
      <c r="AC17" s="9"/>
    </row>
    <row r="18" spans="1:29" ht="15">
      <c r="A18" s="48">
        <f>+A17+1</f>
        <v>5</v>
      </c>
      <c r="B18" s="49" t="s">
        <v>137</v>
      </c>
      <c r="C18" s="49">
        <v>0</v>
      </c>
      <c r="D18" s="49">
        <v>0</v>
      </c>
      <c r="E18" s="49">
        <v>0</v>
      </c>
      <c r="F18" s="49">
        <v>0</v>
      </c>
      <c r="G18" s="49">
        <f>C18+'[1]NL-40'!G18</f>
        <v>0</v>
      </c>
      <c r="H18" s="56">
        <f>D18+'[1]NL-40'!H18</f>
        <v>0</v>
      </c>
      <c r="I18" s="49">
        <v>0</v>
      </c>
      <c r="J18" s="49"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9"/>
      <c r="AC18" s="9"/>
    </row>
    <row r="19" spans="1:29" ht="15">
      <c r="A19" s="48">
        <f>+A18+1</f>
        <v>6</v>
      </c>
      <c r="B19" s="49" t="s">
        <v>88</v>
      </c>
      <c r="C19" s="49">
        <v>825711</v>
      </c>
      <c r="D19" s="49">
        <v>48002.66</v>
      </c>
      <c r="E19" s="49">
        <v>444093</v>
      </c>
      <c r="F19" s="49">
        <v>49788.66</v>
      </c>
      <c r="G19" s="49">
        <f>C19+'[1]NL-40'!G19</f>
        <v>2180458</v>
      </c>
      <c r="H19" s="56">
        <f>D19+'[1]NL-40'!H19</f>
        <v>211133.2</v>
      </c>
      <c r="I19" s="49">
        <v>1587717</v>
      </c>
      <c r="J19" s="49">
        <v>196445.77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9"/>
      <c r="AC19" s="9"/>
    </row>
    <row r="20" spans="1:29" ht="15">
      <c r="A20" s="48"/>
      <c r="B20" s="50" t="s">
        <v>138</v>
      </c>
      <c r="C20" s="49">
        <f>C14+C15+C16+C17+C18+C19</f>
        <v>3141973</v>
      </c>
      <c r="D20" s="56">
        <f>D14+D15+D16+D17+D18+D19</f>
        <v>187808.70017003</v>
      </c>
      <c r="E20" s="49">
        <f>E14+E15+E16+E17+E18+E19</f>
        <v>3161381</v>
      </c>
      <c r="F20" s="56">
        <f>F14+F15+F16+F17+F18+F19</f>
        <v>183271.17</v>
      </c>
      <c r="G20" s="49">
        <f>C20+'[1]NL-40'!G20</f>
        <v>11868091</v>
      </c>
      <c r="H20" s="56">
        <f>D20+'[1]NL-40'!H20</f>
        <v>740786.92017003</v>
      </c>
      <c r="I20" s="49">
        <v>11672127</v>
      </c>
      <c r="J20" s="49">
        <v>713128.16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9"/>
      <c r="AC20" s="9"/>
    </row>
    <row r="21" spans="1:29" ht="15">
      <c r="A21" s="48">
        <v>1</v>
      </c>
      <c r="B21" s="49" t="s">
        <v>139</v>
      </c>
      <c r="C21" s="49">
        <v>0</v>
      </c>
      <c r="D21" s="56">
        <v>0</v>
      </c>
      <c r="E21" s="49">
        <v>0</v>
      </c>
      <c r="F21" s="56">
        <v>0</v>
      </c>
      <c r="G21" s="49">
        <f>C21+'[1]NL-40'!G21</f>
        <v>0</v>
      </c>
      <c r="H21" s="56">
        <f>D21+'[1]NL-40'!H21</f>
        <v>0</v>
      </c>
      <c r="I21" s="49">
        <v>0</v>
      </c>
      <c r="J21" s="56"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9"/>
      <c r="AC21" s="9"/>
    </row>
    <row r="22" spans="1:29" ht="15">
      <c r="A22" s="48"/>
      <c r="B22" s="50" t="s">
        <v>140</v>
      </c>
      <c r="C22" s="49">
        <f aca="true" t="shared" si="0" ref="C22:H22">C20+C21</f>
        <v>3141973</v>
      </c>
      <c r="D22" s="56">
        <f t="shared" si="0"/>
        <v>187808.70017003</v>
      </c>
      <c r="E22" s="49">
        <f t="shared" si="0"/>
        <v>3161381</v>
      </c>
      <c r="F22" s="56">
        <f t="shared" si="0"/>
        <v>183271.17</v>
      </c>
      <c r="G22" s="49">
        <f t="shared" si="0"/>
        <v>11868091</v>
      </c>
      <c r="H22" s="56">
        <f t="shared" si="0"/>
        <v>740786.92017003</v>
      </c>
      <c r="I22" s="49">
        <v>11672127</v>
      </c>
      <c r="J22" s="49">
        <v>713128.16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9"/>
      <c r="AC22" s="9"/>
    </row>
    <row r="23" spans="1:29" ht="15">
      <c r="A23" s="51"/>
      <c r="B23" s="52"/>
      <c r="C23" s="53"/>
      <c r="D23" s="53"/>
      <c r="E23" s="53"/>
      <c r="F23" s="53"/>
      <c r="G23" s="36"/>
      <c r="H23" s="36"/>
      <c r="I23" s="36"/>
      <c r="J23" s="3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9"/>
      <c r="AC23" s="9"/>
    </row>
    <row r="24" spans="1:29" ht="15">
      <c r="A24" s="34" t="s">
        <v>109</v>
      </c>
      <c r="B24" s="34"/>
      <c r="C24" s="34"/>
      <c r="D24" s="34"/>
      <c r="E24" s="34"/>
      <c r="F24" s="34"/>
      <c r="G24" s="34"/>
      <c r="H24" s="34"/>
      <c r="I24" s="34"/>
      <c r="J24" s="3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9"/>
      <c r="AC24" s="9"/>
    </row>
    <row r="25" spans="1:29" ht="15">
      <c r="A25" s="34" t="s">
        <v>141</v>
      </c>
      <c r="B25" s="34"/>
      <c r="C25" s="34"/>
      <c r="D25" s="34"/>
      <c r="E25" s="34"/>
      <c r="F25" s="34"/>
      <c r="G25" s="34"/>
      <c r="H25" s="34"/>
      <c r="I25" s="34"/>
      <c r="J25" s="3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9"/>
      <c r="AC25" s="9"/>
    </row>
    <row r="26" spans="1:29" ht="1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>
      <c r="A27" s="54"/>
      <c r="B27" s="34"/>
      <c r="C27" s="34"/>
      <c r="D27" s="34"/>
      <c r="E27" s="34"/>
      <c r="F27" s="34"/>
      <c r="G27" s="34"/>
      <c r="H27" s="34"/>
      <c r="I27" s="34"/>
      <c r="J27" s="3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70131</cp:lastModifiedBy>
  <cp:lastPrinted>2015-06-03T11:59:58Z</cp:lastPrinted>
  <dcterms:created xsi:type="dcterms:W3CDTF">1996-10-14T23:33:28Z</dcterms:created>
  <dcterms:modified xsi:type="dcterms:W3CDTF">2015-06-09T09:21:26Z</dcterms:modified>
  <cp:category/>
  <cp:version/>
  <cp:contentType/>
  <cp:contentStatus/>
</cp:coreProperties>
</file>